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52511"/>
  <extLst>
    <ext uri="GoogleSheetsCustomDataVersion1">
      <go:sheetsCustomData xmlns:go="http://customooxmlschemas.google.com/" r:id="rId5" roundtripDataSignature="AMtx7mi4TkrpHyPXbUBWKRor71l3tL12ag=="/>
    </ext>
  </extLst>
</workbook>
</file>

<file path=xl/calcChain.xml><?xml version="1.0" encoding="utf-8"?>
<calcChain xmlns="http://schemas.openxmlformats.org/spreadsheetml/2006/main">
  <c r="G3" i="1" l="1"/>
  <c r="G184" i="1"/>
  <c r="G182" i="1"/>
  <c r="G178" i="1"/>
  <c r="G177" i="1"/>
  <c r="G176" i="1"/>
  <c r="G175" i="1"/>
  <c r="G170" i="1"/>
  <c r="G168" i="1"/>
  <c r="G167" i="1"/>
  <c r="G162" i="1"/>
  <c r="G161" i="1"/>
  <c r="G160" i="1"/>
  <c r="G158" i="1"/>
  <c r="G157" i="1"/>
  <c r="G152" i="1"/>
  <c r="G150" i="1"/>
  <c r="G148" i="1"/>
  <c r="G147" i="1"/>
  <c r="G146" i="1"/>
  <c r="G144" i="1"/>
  <c r="G143" i="1"/>
  <c r="G142" i="1"/>
  <c r="G141" i="1"/>
  <c r="G139" i="1"/>
  <c r="G137" i="1"/>
  <c r="G135" i="1"/>
  <c r="G133" i="1"/>
  <c r="G132" i="1"/>
  <c r="G130" i="1"/>
  <c r="G122" i="1"/>
  <c r="G117" i="1"/>
  <c r="G116" i="1"/>
  <c r="G113" i="1"/>
  <c r="G106" i="1"/>
  <c r="G102" i="1"/>
  <c r="G99" i="1"/>
  <c r="G93" i="1"/>
  <c r="G92" i="1"/>
  <c r="G91" i="1"/>
  <c r="G90" i="1"/>
  <c r="G82" i="1"/>
  <c r="G81" i="1"/>
  <c r="G80" i="1"/>
  <c r="G79" i="1"/>
  <c r="G75" i="1"/>
  <c r="G73" i="1"/>
  <c r="G66" i="1"/>
  <c r="G59" i="1"/>
  <c r="G57" i="1"/>
  <c r="G47" i="1"/>
  <c r="G45" i="1"/>
  <c r="G44" i="1"/>
  <c r="G43" i="1"/>
  <c r="G35" i="1"/>
  <c r="G34" i="1"/>
  <c r="G29" i="1"/>
  <c r="G26" i="1"/>
  <c r="G23" i="1"/>
  <c r="G22" i="1"/>
  <c r="G19" i="1"/>
  <c r="G11" i="1"/>
  <c r="G5" i="1"/>
  <c r="G4" i="1"/>
  <c r="G2" i="1"/>
</calcChain>
</file>

<file path=xl/sharedStrings.xml><?xml version="1.0" encoding="utf-8"?>
<sst xmlns="http://schemas.openxmlformats.org/spreadsheetml/2006/main" count="1355" uniqueCount="883">
  <si>
    <t>SKU</t>
  </si>
  <si>
    <t>Description</t>
  </si>
  <si>
    <t>Size</t>
  </si>
  <si>
    <t>Shade</t>
  </si>
  <si>
    <t>UPC</t>
  </si>
  <si>
    <t>Batch</t>
  </si>
  <si>
    <t>QTY</t>
  </si>
  <si>
    <t>Packaging</t>
  </si>
  <si>
    <t>MALLY-033</t>
  </si>
  <si>
    <t>Custom Color Concealer Brush</t>
  </si>
  <si>
    <t>16x 1800, 1x 898</t>
  </si>
  <si>
    <t>s</t>
  </si>
  <si>
    <t>MALLY-024</t>
  </si>
  <si>
    <t>Gentle Exfoliating Cleansing Cloths</t>
  </si>
  <si>
    <t>60 pack</t>
  </si>
  <si>
    <t>876415370409</t>
  </si>
  <si>
    <t>9*24, 1x 15, 1x 21, 1x 34</t>
  </si>
  <si>
    <t>MALLY-095</t>
  </si>
  <si>
    <t>Mally 24/7 Brow Express</t>
  </si>
  <si>
    <t>Pencil 0.007 oz/0.2 g
Powder 0.014 oz/0.4 g</t>
  </si>
  <si>
    <t>Sable</t>
  </si>
  <si>
    <t>888391731778</t>
  </si>
  <si>
    <t>M1</t>
  </si>
  <si>
    <t>3x 10, 1x 12</t>
  </si>
  <si>
    <t>MALLY-180</t>
  </si>
  <si>
    <t>Mally 24/7 Professional Blush</t>
  </si>
  <si>
    <t>0.26 oz/7.4 g</t>
  </si>
  <si>
    <t>Blush Light</t>
  </si>
  <si>
    <t>N/A</t>
  </si>
  <si>
    <t>M3</t>
  </si>
  <si>
    <t>1x 53, 1x 180</t>
  </si>
  <si>
    <t>MALLY-183</t>
  </si>
  <si>
    <t>Peony Light</t>
  </si>
  <si>
    <t>M2</t>
  </si>
  <si>
    <t>1x 65</t>
  </si>
  <si>
    <t>MALLY-184</t>
  </si>
  <si>
    <t>Blush Medium</t>
  </si>
  <si>
    <t>P1</t>
  </si>
  <si>
    <t>1x 124</t>
  </si>
  <si>
    <t>MALLY-129</t>
  </si>
  <si>
    <t>Mally 24/7 Professional Brow Shaping System</t>
  </si>
  <si>
    <t>Powder net - 0.14 oz/4.1 g
Pencil net - 0.06 oz/1.7 g</t>
  </si>
  <si>
    <t>876415531138</t>
  </si>
  <si>
    <t>M4, 10047</t>
  </si>
  <si>
    <t>1x 4</t>
  </si>
  <si>
    <t>MALLY-010</t>
  </si>
  <si>
    <t>Mally 24/7 Professional Eye Lining Pencil</t>
  </si>
  <si>
    <t>0.04 oz/1.1 g</t>
  </si>
  <si>
    <t>Neat Navy</t>
  </si>
  <si>
    <t>876415532531</t>
  </si>
  <si>
    <t>3341105-00</t>
  </si>
  <si>
    <t>1x 57</t>
  </si>
  <si>
    <t>MALLY-008</t>
  </si>
  <si>
    <t>Mally 24/7 Professional Eye Lining Powder</t>
  </si>
  <si>
    <t>0.14 oz/4.1 g</t>
  </si>
  <si>
    <t>876415532562</t>
  </si>
  <si>
    <t>3341106-00</t>
  </si>
  <si>
    <t>1x 112</t>
  </si>
  <si>
    <t>MALLY-014</t>
  </si>
  <si>
    <t>Mally 24/7 Professional Gel Polish System</t>
  </si>
  <si>
    <t>0.23 fl oz/6.8 mL</t>
  </si>
  <si>
    <t>Go For the Gold</t>
  </si>
  <si>
    <t>876415580532</t>
  </si>
  <si>
    <t>3341407-01</t>
  </si>
  <si>
    <t>1x 87, 1x 43</t>
  </si>
  <si>
    <t>MALLY-058</t>
  </si>
  <si>
    <t>0.34 fl oz/10.0 mL</t>
  </si>
  <si>
    <t>Nail Prep</t>
  </si>
  <si>
    <t>876415580167</t>
  </si>
  <si>
    <t>2193ACM</t>
  </si>
  <si>
    <t>1x 73</t>
  </si>
  <si>
    <t>MALLY-063</t>
  </si>
  <si>
    <t>Follow Your Heart</t>
  </si>
  <si>
    <t>876415580648</t>
  </si>
  <si>
    <t>2307ACM-G</t>
  </si>
  <si>
    <t>1x 105</t>
  </si>
  <si>
    <t>MALLY-210</t>
  </si>
  <si>
    <t>Big Apple</t>
  </si>
  <si>
    <t>87615580440</t>
  </si>
  <si>
    <t>2235ACM</t>
  </si>
  <si>
    <t>1x 95, 1x 82</t>
  </si>
  <si>
    <t>MALLY-062</t>
  </si>
  <si>
    <t>Mally 4k Ultra HD Fantasy Foundation</t>
  </si>
  <si>
    <t>0.33 oz/9.5 g</t>
  </si>
  <si>
    <t>Light</t>
  </si>
  <si>
    <t>888391712623</t>
  </si>
  <si>
    <t>1x 52</t>
  </si>
  <si>
    <t>MALLY-064</t>
  </si>
  <si>
    <t>Medium</t>
  </si>
  <si>
    <t>1x 53</t>
  </si>
  <si>
    <t>MALLY-035</t>
  </si>
  <si>
    <t>Mally 5 Piece Makeup Set Bag</t>
  </si>
  <si>
    <t>Liquid Lipstick 0.15 oz/4.3 g
Blush 0.13 oz/3.8 g
Lid Color 0.1 oz/2.83 g
Browlighter 0.1 oz/2.83 g</t>
  </si>
  <si>
    <t>Mauve Me
Autumn Glow
Unknown Color
Unknown Color</t>
  </si>
  <si>
    <t>7J1
C1
227
197</t>
  </si>
  <si>
    <t>30x 48, 1x 46</t>
  </si>
  <si>
    <t>MALLY-031</t>
  </si>
  <si>
    <t>Mally Age Rebel Nourishing Concealer</t>
  </si>
  <si>
    <t>0.14 oz/4.0 g</t>
  </si>
  <si>
    <t>Fair</t>
  </si>
  <si>
    <t>C110A</t>
  </si>
  <si>
    <t>1x 131</t>
  </si>
  <si>
    <t>MALLY-169</t>
  </si>
  <si>
    <t>Mally Age Rebel Waterproof Shadow Stick</t>
  </si>
  <si>
    <t>0.06 oz/1.6 g</t>
  </si>
  <si>
    <t>Antique Gold</t>
  </si>
  <si>
    <t>876415535204</t>
  </si>
  <si>
    <t>M27</t>
  </si>
  <si>
    <t>1x 297, 1x 20</t>
  </si>
  <si>
    <t>MALLY-198</t>
  </si>
  <si>
    <t>Jade</t>
  </si>
  <si>
    <t>876415535242</t>
  </si>
  <si>
    <t>M41</t>
  </si>
  <si>
    <t>1x 87</t>
  </si>
  <si>
    <t>MALLY-207</t>
  </si>
  <si>
    <t>Burnished Violet</t>
  </si>
  <si>
    <t>876415535259</t>
  </si>
  <si>
    <t>M40</t>
  </si>
  <si>
    <t>1x 185</t>
  </si>
  <si>
    <t>MALLY-053</t>
  </si>
  <si>
    <t>Mally Beans High Shine Collection W/O Jelly Beans</t>
  </si>
  <si>
    <t>4x 0.07 oz/2.0 g</t>
  </si>
  <si>
    <t>Pilar Bean
Mama Bean
Sophie Bean
Vivienne Bean</t>
  </si>
  <si>
    <t>1C1/1C2</t>
  </si>
  <si>
    <t>70x 32, 1x 18, 1x 34, 1x 29, 1x 36</t>
  </si>
  <si>
    <t>MALLY-158</t>
  </si>
  <si>
    <t>Mally Beauty 24/7 Instant Erase Concealer and Powder kit - 3 pc set</t>
  </si>
  <si>
    <t>Concealer Stick 0.07 oz/2.0 g
Setting Powder 0.02 oz/0.5 g</t>
  </si>
  <si>
    <t>Fair/Light</t>
  </si>
  <si>
    <t>876415511512</t>
  </si>
  <si>
    <t>OJ1, 2C1</t>
  </si>
  <si>
    <t>MALLY-077</t>
  </si>
  <si>
    <t>Mally Beauty Prisma Shine</t>
  </si>
  <si>
    <t>0.09 oz/2.5 g</t>
  </si>
  <si>
    <t>Dusty Rose</t>
  </si>
  <si>
    <t>B273</t>
  </si>
  <si>
    <t>1x 66</t>
  </si>
  <si>
    <t>MALLY-050</t>
  </si>
  <si>
    <t>Mally Blush</t>
  </si>
  <si>
    <t>0.13 oz/3.8 g</t>
  </si>
  <si>
    <t>Pink Nectar</t>
  </si>
  <si>
    <t>1x 35</t>
  </si>
  <si>
    <t>MALLY-072</t>
  </si>
  <si>
    <t>Plum Pretty</t>
  </si>
  <si>
    <t>S2</t>
  </si>
  <si>
    <t>1x 233, 1x 261, 1x 240, 1x 478</t>
  </si>
  <si>
    <t>MALLY-082</t>
  </si>
  <si>
    <t>Peachy Glow</t>
  </si>
  <si>
    <t>K1</t>
  </si>
  <si>
    <t>MALLY-192</t>
  </si>
  <si>
    <t>Mally's Look</t>
  </si>
  <si>
    <t>1x 98</t>
  </si>
  <si>
    <t>MALLY-111</t>
  </si>
  <si>
    <t>Mally Blush Brush</t>
  </si>
  <si>
    <t>1x 115, 1x 149</t>
  </si>
  <si>
    <t>MALLY-083</t>
  </si>
  <si>
    <t xml:space="preserve">Mally Blush Duo </t>
  </si>
  <si>
    <t>Sweet Dreamy</t>
  </si>
  <si>
    <t>1C</t>
  </si>
  <si>
    <t>1x 292</t>
  </si>
  <si>
    <t>MALLY-065</t>
  </si>
  <si>
    <t>Mally Bounce Back Blush</t>
  </si>
  <si>
    <t>0.17 oz/4.9 g</t>
  </si>
  <si>
    <t>Rose Petal Pink</t>
  </si>
  <si>
    <t>A196C</t>
  </si>
  <si>
    <t>1x 91</t>
  </si>
  <si>
    <t>MALLY-166</t>
  </si>
  <si>
    <t>Mally Brow Beauty</t>
  </si>
  <si>
    <t>0.02 oz/0.5 g</t>
  </si>
  <si>
    <t>Blonde</t>
  </si>
  <si>
    <t>N42</t>
  </si>
  <si>
    <t>1x 1168</t>
  </si>
  <si>
    <t>MALLY-163</t>
  </si>
  <si>
    <t>Mally Cancellation Concealer</t>
  </si>
  <si>
    <t>Concealer 0.08 oz/2.4 g
Setting Powder 0.11 oz/3.0g</t>
  </si>
  <si>
    <t>Rich</t>
  </si>
  <si>
    <t>R1</t>
  </si>
  <si>
    <t>1x 67</t>
  </si>
  <si>
    <t>MALLY-022</t>
  </si>
  <si>
    <t>Mally Cancellation Concealer System</t>
  </si>
  <si>
    <t>0.26 oz/7.37 g</t>
  </si>
  <si>
    <t>Tan</t>
  </si>
  <si>
    <t>888391714030</t>
  </si>
  <si>
    <t>8x 12, 1x 10</t>
  </si>
  <si>
    <t>MALLY-048</t>
  </si>
  <si>
    <t>888391714047</t>
  </si>
  <si>
    <t>S1</t>
  </si>
  <si>
    <t>1x 12, 1x 30</t>
  </si>
  <si>
    <t>MALLY-052</t>
  </si>
  <si>
    <t>Light/Medium</t>
  </si>
  <si>
    <t>888391720291</t>
  </si>
  <si>
    <t>S8</t>
  </si>
  <si>
    <t>1x 46</t>
  </si>
  <si>
    <t>MALLY-189</t>
  </si>
  <si>
    <t>Mally Cancellation Conditioning Concealer</t>
  </si>
  <si>
    <t>0.3 fl oz/9.8 mL</t>
  </si>
  <si>
    <t>A291</t>
  </si>
  <si>
    <t>1x 40</t>
  </si>
  <si>
    <t>MALLY-143</t>
  </si>
  <si>
    <t>Mally Celebrate Brush</t>
  </si>
  <si>
    <t>1x 705</t>
  </si>
  <si>
    <t>MALLY-075</t>
  </si>
  <si>
    <t>Mally Clamshell Luminizer</t>
  </si>
  <si>
    <t>0.1 oz/2.83 g</t>
  </si>
  <si>
    <t>Heavenly</t>
  </si>
  <si>
    <t>I21</t>
  </si>
  <si>
    <t>1x 107</t>
  </si>
  <si>
    <t>MALLY-145</t>
  </si>
  <si>
    <t>Mally Classic Color Lipstick</t>
  </si>
  <si>
    <t>0.13 oz/3.40 g</t>
  </si>
  <si>
    <t>Refined Rose</t>
  </si>
  <si>
    <t>7268P</t>
  </si>
  <si>
    <t>1x 100, 1x 90</t>
  </si>
  <si>
    <t>MALLY-105</t>
  </si>
  <si>
    <t>Mally Concealer Brush</t>
  </si>
  <si>
    <t>888391770517</t>
  </si>
  <si>
    <t>1x 144, 1x 69</t>
  </si>
  <si>
    <t>MALLY-023</t>
  </si>
  <si>
    <t>Mally Couture Color Custom Blush</t>
  </si>
  <si>
    <t>0.5 fl oz/15 mL</t>
  </si>
  <si>
    <t>Berry</t>
  </si>
  <si>
    <t>FI0</t>
  </si>
  <si>
    <t>1x 825</t>
  </si>
  <si>
    <t>MALLY-032</t>
  </si>
  <si>
    <t>Rose</t>
  </si>
  <si>
    <t>EU0</t>
  </si>
  <si>
    <t>1x 96, 1x 83</t>
  </si>
  <si>
    <t>MALLY-071</t>
  </si>
  <si>
    <t>Mally Cream to Powder Eye Base</t>
  </si>
  <si>
    <t>0.014 oz/0.4 g</t>
  </si>
  <si>
    <t>4G1</t>
  </si>
  <si>
    <t>1x 1120, 1x 1398, 1x 593</t>
  </si>
  <si>
    <t>MALLY-122</t>
  </si>
  <si>
    <t>Mally Double-Ended Eyebrow Brush</t>
  </si>
  <si>
    <t>888391770500</t>
  </si>
  <si>
    <t>1x 25, 1x 98</t>
  </si>
  <si>
    <t>MALLY-151</t>
  </si>
  <si>
    <t>Mally Dual Action Make-up Remover for Eyes and Lips</t>
  </si>
  <si>
    <t>4.0 fl oz/120 mL</t>
  </si>
  <si>
    <t>876415390407</t>
  </si>
  <si>
    <t>IR3</t>
  </si>
  <si>
    <t>1x 38</t>
  </si>
  <si>
    <t>MALLY-079</t>
  </si>
  <si>
    <t>Mally Dual Concealer and Foundation Brush</t>
  </si>
  <si>
    <t>1x 27, 1x 25, 1x 77</t>
  </si>
  <si>
    <t>MALLY-117</t>
  </si>
  <si>
    <t>Mally Dual Eyeshadow Blend and Lid Brush</t>
  </si>
  <si>
    <t>1x 113, 1x 13</t>
  </si>
  <si>
    <t>MALLY-040</t>
  </si>
  <si>
    <t>Mally Effortless Airbrush Eye Shadow</t>
  </si>
  <si>
    <t>Sugarplum</t>
  </si>
  <si>
    <t>B304</t>
  </si>
  <si>
    <t>1x 72, 1x 69</t>
  </si>
  <si>
    <t>MALLY-069</t>
  </si>
  <si>
    <t>Plum/Brown</t>
  </si>
  <si>
    <t>1x 72</t>
  </si>
  <si>
    <t>MALLY-073</t>
  </si>
  <si>
    <t>Afterglow</t>
  </si>
  <si>
    <t>B2</t>
  </si>
  <si>
    <t>4x 168, 1x 252</t>
  </si>
  <si>
    <t>MALLY-125</t>
  </si>
  <si>
    <t>Mally Evercolor Automatic Waterproof Eyeliner Trio</t>
  </si>
  <si>
    <t>3x 0.01 oz/0.28 g</t>
  </si>
  <si>
    <t>Evening Sky</t>
  </si>
  <si>
    <t>2M1, 2H1, 2J1</t>
  </si>
  <si>
    <t>1x 75</t>
  </si>
  <si>
    <t>MALLY-001</t>
  </si>
  <si>
    <t>Mally Evercolor Endless Eyeshadow</t>
  </si>
  <si>
    <t>Powder net - 0.03 oz/0.9 g
Cream net - 0.04 oz/1.4 g</t>
  </si>
  <si>
    <t>Delish Plum</t>
  </si>
  <si>
    <t>H1</t>
  </si>
  <si>
    <t>3x 240, 1x 196, 1x 215</t>
  </si>
  <si>
    <t>MALLY-006</t>
  </si>
  <si>
    <t>Brilliant Brown</t>
  </si>
  <si>
    <t>876415533934</t>
  </si>
  <si>
    <t>3341221-00</t>
  </si>
  <si>
    <t>2x 240, 1x 153, 3x 236</t>
  </si>
  <si>
    <t>MALLY-116</t>
  </si>
  <si>
    <t>Mally Evercolor Gel Waterproof Liner</t>
  </si>
  <si>
    <t>0.01 oz/0.3 g</t>
  </si>
  <si>
    <t>Amber</t>
  </si>
  <si>
    <t>37C</t>
  </si>
  <si>
    <t>1x 226</t>
  </si>
  <si>
    <t>MALLY-118</t>
  </si>
  <si>
    <t>Deep Sage</t>
  </si>
  <si>
    <t>1x 394</t>
  </si>
  <si>
    <t>MALLY-131</t>
  </si>
  <si>
    <t>Mally Evercolor Melted Lipstick Duo</t>
  </si>
  <si>
    <t>2x 0.22 oz/6.25 g</t>
  </si>
  <si>
    <t>Mulberry/Pink</t>
  </si>
  <si>
    <t>A1s, 1C1</t>
  </si>
  <si>
    <t>1x 147, 1x 154, 1x 146, 1x 168</t>
  </si>
  <si>
    <t>MALLY-104</t>
  </si>
  <si>
    <t>Mally Evercolor Shadow Stick Extra</t>
  </si>
  <si>
    <t>Marina</t>
  </si>
  <si>
    <t>7079W</t>
  </si>
  <si>
    <t>MALLY-132</t>
  </si>
  <si>
    <t>Mally Evercolor Silk Eye Defining System - 3 pcs</t>
  </si>
  <si>
    <t>Silk Eyeliner 0.12 oz/3.4 g
Powder Shadow 0.4 oz/1.2 g</t>
  </si>
  <si>
    <t>Dreamy Plum</t>
  </si>
  <si>
    <t>BC3</t>
  </si>
  <si>
    <t>1x 28, 1x 33</t>
  </si>
  <si>
    <t>MALLY-066</t>
  </si>
  <si>
    <t>Mally Evercolor Starlight Waterproof Liner</t>
  </si>
  <si>
    <t>0.04 oz/1.2 g</t>
  </si>
  <si>
    <t>Milk Chocolate</t>
  </si>
  <si>
    <t>01J8</t>
  </si>
  <si>
    <t>1x 150, 1x 66</t>
  </si>
  <si>
    <t>MALLY-119</t>
  </si>
  <si>
    <t>Deep Olive</t>
  </si>
  <si>
    <t>876415532883</t>
  </si>
  <si>
    <t>02E2</t>
  </si>
  <si>
    <t>1x 77</t>
  </si>
  <si>
    <t>MALLY-140</t>
  </si>
  <si>
    <t>Lucky Penny</t>
  </si>
  <si>
    <t>01K3</t>
  </si>
  <si>
    <t>1x 51</t>
  </si>
  <si>
    <t>MALLY-045</t>
  </si>
  <si>
    <t>Mally Evercolor Ultimate Waterproof Eyeliner</t>
  </si>
  <si>
    <t>0.01 oz/0.28 g</t>
  </si>
  <si>
    <t>Gold</t>
  </si>
  <si>
    <t>876415535891</t>
  </si>
  <si>
    <t>1x 189, 2x 195, 1x 193</t>
  </si>
  <si>
    <t>MALLY-098</t>
  </si>
  <si>
    <t>Walnut</t>
  </si>
  <si>
    <t>MALLY-128</t>
  </si>
  <si>
    <t>Bronze</t>
  </si>
  <si>
    <t>876415535884</t>
  </si>
  <si>
    <t>2K2</t>
  </si>
  <si>
    <t>2x 200, 1x 196, 1x 109</t>
  </si>
  <si>
    <t>MALLY-154</t>
  </si>
  <si>
    <t>Pink Champagne</t>
  </si>
  <si>
    <t>876415535907</t>
  </si>
  <si>
    <t>1K2</t>
  </si>
  <si>
    <t>1x 298, 1x 206</t>
  </si>
  <si>
    <t>MALLY-195</t>
  </si>
  <si>
    <t>Get on the Jet Black</t>
  </si>
  <si>
    <t>876415535860</t>
  </si>
  <si>
    <t>1x 197</t>
  </si>
  <si>
    <t>MALLY-196</t>
  </si>
  <si>
    <t>Glide &amp; Go Gray</t>
  </si>
  <si>
    <t>876415535846</t>
  </si>
  <si>
    <t>1C2</t>
  </si>
  <si>
    <t>1x 143</t>
  </si>
  <si>
    <t>MALLY-197</t>
  </si>
  <si>
    <t>Autopilot Violet</t>
  </si>
  <si>
    <t>876415535853</t>
  </si>
  <si>
    <t>1x 186</t>
  </si>
  <si>
    <t>MALLY-005</t>
  </si>
  <si>
    <t>Mally Eye Amplifying Eye Shadow Trio</t>
  </si>
  <si>
    <t>Opulent</t>
  </si>
  <si>
    <t>3341163-00</t>
  </si>
  <si>
    <t>MALLY-147</t>
  </si>
  <si>
    <t>Mally Eye Amplifying Shadow Liner</t>
  </si>
  <si>
    <t>0.10 oz/2.8 g</t>
  </si>
  <si>
    <t>Truffle</t>
  </si>
  <si>
    <t>1K1</t>
  </si>
  <si>
    <t>1x 145</t>
  </si>
  <si>
    <t>MALLY-015</t>
  </si>
  <si>
    <t>Mally Eye Amplifying Shadow Liner Duo</t>
  </si>
  <si>
    <t>2x 0.10 oz/2.8 g</t>
  </si>
  <si>
    <t>Glitzy/Pretty Penny</t>
  </si>
  <si>
    <t>876415533514</t>
  </si>
  <si>
    <t>3341219-00</t>
  </si>
  <si>
    <t>MALLY-042</t>
  </si>
  <si>
    <t>Rose Gold/Chestnut</t>
  </si>
  <si>
    <t>876415533521</t>
  </si>
  <si>
    <t>C2</t>
  </si>
  <si>
    <t>2x 100, 1x 90, 1x 60, 1x 130, 1x 94</t>
  </si>
  <si>
    <t>MALLY-162</t>
  </si>
  <si>
    <t>Mally Eye Definer Brush</t>
  </si>
  <si>
    <t>1x 586</t>
  </si>
  <si>
    <t>MALLY-130</t>
  </si>
  <si>
    <t>Mally Eye Shadow</t>
  </si>
  <si>
    <t>Runway Tango</t>
  </si>
  <si>
    <t>876415530995</t>
  </si>
  <si>
    <t>C1</t>
  </si>
  <si>
    <t>1x 147, 1x 150, 1x 120</t>
  </si>
  <si>
    <t>MALLY-149</t>
  </si>
  <si>
    <t>Copper Penny</t>
  </si>
  <si>
    <t>876415530940</t>
  </si>
  <si>
    <t>E1</t>
  </si>
  <si>
    <t>1x 37</t>
  </si>
  <si>
    <t>MALLY-153</t>
  </si>
  <si>
    <t>Fantasy Green</t>
  </si>
  <si>
    <t>1x 278</t>
  </si>
  <si>
    <t>MALLY-176</t>
  </si>
  <si>
    <t>Sparkling Taupe</t>
  </si>
  <si>
    <t>R2</t>
  </si>
  <si>
    <t>1x 94</t>
  </si>
  <si>
    <t>MALLY-103</t>
  </si>
  <si>
    <t>Mally Eye Shadow Brush</t>
  </si>
  <si>
    <t>1x 88, 1x 131</t>
  </si>
  <si>
    <t>MALLY-054</t>
  </si>
  <si>
    <t>Mally Face Defender Blush</t>
  </si>
  <si>
    <t>0.21 oz/6.0 g</t>
  </si>
  <si>
    <t>Flawless Pink</t>
  </si>
  <si>
    <t>B269</t>
  </si>
  <si>
    <t>1x 168, 1x117</t>
  </si>
  <si>
    <t>MALLY-056</t>
  </si>
  <si>
    <t>Gorgois Glow</t>
  </si>
  <si>
    <t>B223</t>
  </si>
  <si>
    <t>1x 135, 1x168, 1x 148</t>
  </si>
  <si>
    <t>MALLY-057</t>
  </si>
  <si>
    <t>Mally Face Defender Highlighter</t>
  </si>
  <si>
    <t>Gorgois Glow Lighter</t>
  </si>
  <si>
    <t>B272</t>
  </si>
  <si>
    <t>1x 37, 1x 145, 2x 148, 1x 142</t>
  </si>
  <si>
    <t>MALLY-084</t>
  </si>
  <si>
    <t>Mally Flawless Finish Transforming Effect Foundation</t>
  </si>
  <si>
    <t>0.42 oz/12 g</t>
  </si>
  <si>
    <t>7195C</t>
  </si>
  <si>
    <t>1x 34</t>
  </si>
  <si>
    <t>MALLY-013</t>
  </si>
  <si>
    <t>Mally Forever Silk Liquid Eyeshadow</t>
  </si>
  <si>
    <t>0.08 fl oz/2.55 mL</t>
  </si>
  <si>
    <t>Silk Brown Sugar</t>
  </si>
  <si>
    <t>876415531633</t>
  </si>
  <si>
    <t>3341143-00</t>
  </si>
  <si>
    <t>MALLY-043</t>
  </si>
  <si>
    <t>Silk Champagne</t>
  </si>
  <si>
    <t>876415531619</t>
  </si>
  <si>
    <t>1x 139</t>
  </si>
  <si>
    <t>MALLY-194</t>
  </si>
  <si>
    <t>Moss</t>
  </si>
  <si>
    <t>876415533484</t>
  </si>
  <si>
    <t>O1H1</t>
  </si>
  <si>
    <t>1x 199, 1x 102</t>
  </si>
  <si>
    <t>MALLY-199</t>
  </si>
  <si>
    <t>Mink</t>
  </si>
  <si>
    <t>876415533477</t>
  </si>
  <si>
    <t>1x 84</t>
  </si>
  <si>
    <t>MALLY-208</t>
  </si>
  <si>
    <t>Amber Glow</t>
  </si>
  <si>
    <t>876415533453</t>
  </si>
  <si>
    <t>O1J1</t>
  </si>
  <si>
    <t>1x 171</t>
  </si>
  <si>
    <t>MALLY-109</t>
  </si>
  <si>
    <t>Mally Forever Young Warming Face Cream</t>
  </si>
  <si>
    <t>0.67 oz/19.2 g</t>
  </si>
  <si>
    <t>Deeper</t>
  </si>
  <si>
    <t>888391800313</t>
  </si>
  <si>
    <t>19074A</t>
  </si>
  <si>
    <t>1x 64</t>
  </si>
  <si>
    <t>MALLY-091</t>
  </si>
  <si>
    <t>Mally Foundation Brush</t>
  </si>
  <si>
    <t>1x 55, 1x 49, 1x 156, 1x 284, 1x 24</t>
  </si>
  <si>
    <t>MALLY-099</t>
  </si>
  <si>
    <t>Mally Get Cheeky Dewy Blush</t>
  </si>
  <si>
    <t>1 oz/2.8 g</t>
  </si>
  <si>
    <t>Ipanema</t>
  </si>
  <si>
    <t>8L1</t>
  </si>
  <si>
    <t>1x 28, 1x 536, 1x 274, 1x 305, 2x 360</t>
  </si>
  <si>
    <t>MALLY-156</t>
  </si>
  <si>
    <t>Mally Get Glowing Bronzing Mousse</t>
  </si>
  <si>
    <t>3 fl oz/90 mL</t>
  </si>
  <si>
    <t>888391721175</t>
  </si>
  <si>
    <t>A02I3I8A</t>
  </si>
  <si>
    <t>137x 2</t>
  </si>
  <si>
    <t>MALLY-074</t>
  </si>
  <si>
    <t>Mally Godet Powder</t>
  </si>
  <si>
    <t>Deep</t>
  </si>
  <si>
    <t>1x 66, 1x 480, 1x 138, 1x 85</t>
  </si>
  <si>
    <t>MALLY-055</t>
  </si>
  <si>
    <t>Mally H3 Color Wand</t>
  </si>
  <si>
    <t>0.1 oz/3 g</t>
  </si>
  <si>
    <t>Rosy Outlook</t>
  </si>
  <si>
    <t>1x 97</t>
  </si>
  <si>
    <t>MALLY-173</t>
  </si>
  <si>
    <t>Coral Crush</t>
  </si>
  <si>
    <t>7244P</t>
  </si>
  <si>
    <t>1x 106</t>
  </si>
  <si>
    <t>MALLY-061</t>
  </si>
  <si>
    <t>Mally H3 Gel Lipstick</t>
  </si>
  <si>
    <t>0.12 oz/3.4 g</t>
  </si>
  <si>
    <t>Coraline</t>
  </si>
  <si>
    <t>8839175505</t>
  </si>
  <si>
    <t>G003</t>
  </si>
  <si>
    <t>1x 166, 1x 35, 1x 168, 1x 156</t>
  </si>
  <si>
    <t>MALLY-185</t>
  </si>
  <si>
    <t>Buff</t>
  </si>
  <si>
    <t>S194</t>
  </si>
  <si>
    <t>1x 460</t>
  </si>
  <si>
    <t>MALLY-209</t>
  </si>
  <si>
    <t>Rosy</t>
  </si>
  <si>
    <t>888391755019</t>
  </si>
  <si>
    <t>MALLY-067</t>
  </si>
  <si>
    <t>Mally H3 Gel Lipstick Trio</t>
  </si>
  <si>
    <t>3x 0.12 oz/3.4 g</t>
  </si>
  <si>
    <t>Rosy
Angelic
Nudish</t>
  </si>
  <si>
    <t>888391754968</t>
  </si>
  <si>
    <t>1x 31, 1x 36, 1x 30</t>
  </si>
  <si>
    <t>MALLY-174</t>
  </si>
  <si>
    <t>Mally H3 Lipgloss</t>
  </si>
  <si>
    <t>0.09 oz/2.6 g</t>
  </si>
  <si>
    <t>Pink Daisy</t>
  </si>
  <si>
    <t>1x 345</t>
  </si>
  <si>
    <t>MALLY-193</t>
  </si>
  <si>
    <t>Mally H3 Lipgloss Brilliant</t>
  </si>
  <si>
    <t>Shimmering Nude</t>
  </si>
  <si>
    <t>888391754913</t>
  </si>
  <si>
    <t>MALLY-168</t>
  </si>
  <si>
    <t>Mally High Shine Lipstick Duo</t>
  </si>
  <si>
    <t>2x 0.12 oz/3.5 g</t>
  </si>
  <si>
    <t>Mally's Baby</t>
  </si>
  <si>
    <t>1E1</t>
  </si>
  <si>
    <t>1x 178, 1x 75, 1x 50</t>
  </si>
  <si>
    <t>MALLY-029</t>
  </si>
  <si>
    <t>Mally High Shine Liquid Lipstick</t>
  </si>
  <si>
    <t>0.12 oz/3.5 g</t>
  </si>
  <si>
    <t>Must Have Pink</t>
  </si>
  <si>
    <t>6D1</t>
  </si>
  <si>
    <t>4x 756, 1x 754, 1x 176</t>
  </si>
  <si>
    <t>MALLY-096</t>
  </si>
  <si>
    <t>Just Heaven</t>
  </si>
  <si>
    <t>876415551204</t>
  </si>
  <si>
    <t>1C1</t>
  </si>
  <si>
    <t>1x 47</t>
  </si>
  <si>
    <t>MALLY-106</t>
  </si>
  <si>
    <t>Light Nude</t>
  </si>
  <si>
    <t>2A1</t>
  </si>
  <si>
    <t>1x 222</t>
  </si>
  <si>
    <t>MALLY-107</t>
  </si>
  <si>
    <t>Blossom</t>
  </si>
  <si>
    <t>888391751486</t>
  </si>
  <si>
    <t>4C1</t>
  </si>
  <si>
    <t>1x 102, 1x 83</t>
  </si>
  <si>
    <t>MALLY-113</t>
  </si>
  <si>
    <t>Starburst</t>
  </si>
  <si>
    <t>876415551518</t>
  </si>
  <si>
    <t>7D1</t>
  </si>
  <si>
    <t>1x 140, 1x 73</t>
  </si>
  <si>
    <t>MALLY-120</t>
  </si>
  <si>
    <t>Mauvelous</t>
  </si>
  <si>
    <t>3J2</t>
  </si>
  <si>
    <t>1x 102</t>
  </si>
  <si>
    <t>MALLY-135</t>
  </si>
  <si>
    <t>Modern Mauve</t>
  </si>
  <si>
    <t>OD1</t>
  </si>
  <si>
    <t>1x 201, 1x 7, 1x 205, 1x 198, 1x 177</t>
  </si>
  <si>
    <t>MALLY-137</t>
  </si>
  <si>
    <t>Party Girl Pink</t>
  </si>
  <si>
    <t>876415551563</t>
  </si>
  <si>
    <t>OJ1</t>
  </si>
  <si>
    <t>1x 154</t>
  </si>
  <si>
    <t>MALLY-142</t>
  </si>
  <si>
    <t>1E1, 6L1</t>
  </si>
  <si>
    <t>1x 13, 1x 26</t>
  </si>
  <si>
    <t>MALLY-152</t>
  </si>
  <si>
    <t>Southern Peach</t>
  </si>
  <si>
    <t>876415551556</t>
  </si>
  <si>
    <t>1x 191</t>
  </si>
  <si>
    <t>MALLY-157</t>
  </si>
  <si>
    <t>Gorgelina</t>
  </si>
  <si>
    <t>876415551587</t>
  </si>
  <si>
    <t>1x 208, 1x 50</t>
  </si>
  <si>
    <t>MALLY-170</t>
  </si>
  <si>
    <t>Life is Fuschia</t>
  </si>
  <si>
    <t>1x 620</t>
  </si>
  <si>
    <t>MALLY-171</t>
  </si>
  <si>
    <t>Sweet Berry</t>
  </si>
  <si>
    <t>876415551426</t>
  </si>
  <si>
    <t>1x 141</t>
  </si>
  <si>
    <t>MALLY-167</t>
  </si>
  <si>
    <t>Mally Illuminating Body Shine</t>
  </si>
  <si>
    <t>1.7 oz/48.2 g</t>
  </si>
  <si>
    <t>1x 131, 1x 11</t>
  </si>
  <si>
    <t>MALLY-034</t>
  </si>
  <si>
    <t>Mally Instant Erase Concealer</t>
  </si>
  <si>
    <t>0.25 oz/7.0 g</t>
  </si>
  <si>
    <t>3341394-00</t>
  </si>
  <si>
    <t>1x 43, 1x 11, 1x 92</t>
  </si>
  <si>
    <t>MALLY-134</t>
  </si>
  <si>
    <t>876415511789</t>
  </si>
  <si>
    <t>JN3</t>
  </si>
  <si>
    <t>1x 99</t>
  </si>
  <si>
    <t>MALLY-138</t>
  </si>
  <si>
    <t>Mally Kiss Me Lip Gloss</t>
  </si>
  <si>
    <t>0.14 oz/4.25 g</t>
  </si>
  <si>
    <t>Pucker Up</t>
  </si>
  <si>
    <t>AX18</t>
  </si>
  <si>
    <t>1x 190</t>
  </si>
  <si>
    <t>MALLY-089</t>
  </si>
  <si>
    <t>Mally Lash Yasss!!! Mascara</t>
  </si>
  <si>
    <t>888391781087</t>
  </si>
  <si>
    <t>8COA</t>
  </si>
  <si>
    <t>3x 72, 1x 52</t>
  </si>
  <si>
    <t>MALLY-148</t>
  </si>
  <si>
    <t>Mally Lip Brush</t>
  </si>
  <si>
    <t>1x 933</t>
  </si>
  <si>
    <t>MALLY-018</t>
  </si>
  <si>
    <t>Mally Lip Defender Duos With Sunscreen - Broad Spectrum SPF 15 - 2 pc set</t>
  </si>
  <si>
    <t>Red/Nude</t>
  </si>
  <si>
    <t>3341305-00</t>
  </si>
  <si>
    <t>22x 84, 1x 72, 1x 14, 1x 30</t>
  </si>
  <si>
    <t>MALLY-012</t>
  </si>
  <si>
    <t>Mally Lip Illusion Maximizing System - 3 pc set</t>
  </si>
  <si>
    <t>Lipstick 0.11 oz/3.0 g
High Shine Liquid Lipstick 0.12 oz/3.5 g
Lip Magnifier 0.10 oz/2.8 g</t>
  </si>
  <si>
    <t>Ample Nude</t>
  </si>
  <si>
    <t>3341558-00</t>
  </si>
  <si>
    <t>MALLY-186</t>
  </si>
  <si>
    <t>Mally Lip Liner</t>
  </si>
  <si>
    <t>0.01 oz/1.28 g</t>
  </si>
  <si>
    <t>Spice</t>
  </si>
  <si>
    <t>B042A</t>
  </si>
  <si>
    <t>1x 474</t>
  </si>
  <si>
    <t>MALLY-060</t>
  </si>
  <si>
    <t>Mally Lip Magnifier</t>
  </si>
  <si>
    <t>0.1 oz/2.8 g</t>
  </si>
  <si>
    <t>Soft Nude</t>
  </si>
  <si>
    <t>876415554038</t>
  </si>
  <si>
    <t>01D4</t>
  </si>
  <si>
    <t>1x 641, 1x 1150, 1x 71, 1x 1011</t>
  </si>
  <si>
    <t>MALLY-086</t>
  </si>
  <si>
    <t>Pink Petal</t>
  </si>
  <si>
    <t>876415554090</t>
  </si>
  <si>
    <t>MALLY-172</t>
  </si>
  <si>
    <t>Blush</t>
  </si>
  <si>
    <t>01L2</t>
  </si>
  <si>
    <t>1x 1096</t>
  </si>
  <si>
    <t>MALLY-200</t>
  </si>
  <si>
    <t>Peachy Keen</t>
  </si>
  <si>
    <t>876415554113</t>
  </si>
  <si>
    <t>1A2</t>
  </si>
  <si>
    <t>MALLY-211</t>
  </si>
  <si>
    <t>Mally Liquid Face Defender</t>
  </si>
  <si>
    <t>1.0 fl oz/30.0 mL</t>
  </si>
  <si>
    <t>876415512243</t>
  </si>
  <si>
    <t>1B1</t>
  </si>
  <si>
    <t>MALLY-124</t>
  </si>
  <si>
    <t>Mally Liquid Face Defender Blush</t>
  </si>
  <si>
    <t>0.75 fl oz/22.2 mL</t>
  </si>
  <si>
    <t>876415312829</t>
  </si>
  <si>
    <t>EK2</t>
  </si>
  <si>
    <t>1x 14, 1x 78, 1x 123</t>
  </si>
  <si>
    <t>MALLY-161</t>
  </si>
  <si>
    <t>Mally Liquidfuse Powder Foundation</t>
  </si>
  <si>
    <t>0.20 oz/5.7 g</t>
  </si>
  <si>
    <t>1x 69</t>
  </si>
  <si>
    <t>MALLY-070</t>
  </si>
  <si>
    <t>Mally Love Your Lips Trio</t>
  </si>
  <si>
    <t>Lip Scrub 0.45 oz/12.75 g
Lip Balm 0.12 oz/3.4 g
Liquid Lipstick 0.12 oz/3.5 g</t>
  </si>
  <si>
    <t>Gentle Lip Scrub
Clear Lip Balm
Mally's Baby Liquid Lipstick</t>
  </si>
  <si>
    <t>LH1</t>
  </si>
  <si>
    <t>1x 49, 2x 40</t>
  </si>
  <si>
    <t>MALLY-003</t>
  </si>
  <si>
    <t>Mally Luminous Liquid Eyeliner</t>
  </si>
  <si>
    <t>0.06 fl oz/1.7 mL</t>
  </si>
  <si>
    <t>Amethyst</t>
  </si>
  <si>
    <t>3341366-00</t>
  </si>
  <si>
    <t>1x 309, 1x 282</t>
  </si>
  <si>
    <t>MALLY-213</t>
  </si>
  <si>
    <t>Mally Micro-fiber Mascara Primer Duo</t>
  </si>
  <si>
    <t>2x 0.45 oz/12.75 g</t>
  </si>
  <si>
    <t>Black</t>
  </si>
  <si>
    <t>AH3</t>
  </si>
  <si>
    <t>1x 86</t>
  </si>
  <si>
    <t>MALLY-087</t>
  </si>
  <si>
    <t>Mally Perfect Prep Eye Primer</t>
  </si>
  <si>
    <t>0.06 fl oz/1.9 mL</t>
  </si>
  <si>
    <t>888391793516</t>
  </si>
  <si>
    <t>HU4</t>
  </si>
  <si>
    <t>1x 20, 1x 52</t>
  </si>
  <si>
    <t>MALLY-115</t>
  </si>
  <si>
    <t>Mally Perfect Prep Lip Pencil</t>
  </si>
  <si>
    <t>1D1</t>
  </si>
  <si>
    <t>1x 122</t>
  </si>
  <si>
    <t>MALLY-165</t>
  </si>
  <si>
    <t>Mally Perfect Prep Lip Pencil Duo</t>
  </si>
  <si>
    <t>2x 0.04 oz/1.2 g</t>
  </si>
  <si>
    <t>2x 36</t>
  </si>
  <si>
    <t>1x 36</t>
  </si>
  <si>
    <t>MALLY-036</t>
  </si>
  <si>
    <t>Mally Perfect Prep Neutralizing Powder Primer</t>
  </si>
  <si>
    <t>0.30 oz/8.40 g</t>
  </si>
  <si>
    <t>CD4</t>
  </si>
  <si>
    <t>73x 120, 1x 118, 1x 99</t>
  </si>
  <si>
    <t>MALLY-175</t>
  </si>
  <si>
    <t>LL3</t>
  </si>
  <si>
    <t>1x 134</t>
  </si>
  <si>
    <t>MALLY-027</t>
  </si>
  <si>
    <t>Mally Perfect Prep Under Eye Brightener</t>
  </si>
  <si>
    <t>0.4 oz/11.4 g</t>
  </si>
  <si>
    <t>888391730849</t>
  </si>
  <si>
    <t>H37</t>
  </si>
  <si>
    <t>1x 17, 1x 21, 1x 19</t>
  </si>
  <si>
    <t>MALLY-155</t>
  </si>
  <si>
    <t>Mally Perfect Red Lipstick Kit - 2 pcs</t>
  </si>
  <si>
    <t xml:space="preserve">0.11 oz/3.0 g </t>
  </si>
  <si>
    <t>Cool Red</t>
  </si>
  <si>
    <t>KN1</t>
  </si>
  <si>
    <t>1x 73, 1x 44, 1x 75</t>
  </si>
  <si>
    <t>MALLY-004</t>
  </si>
  <si>
    <t>Mally Perfect Skin Illuminating Refiner - 3 pc set</t>
  </si>
  <si>
    <t>0.26 oz/7.5 g</t>
  </si>
  <si>
    <t>4x 33, 1x 22, 1x 10</t>
  </si>
  <si>
    <t>MALLY-046</t>
  </si>
  <si>
    <t>3341453-00</t>
  </si>
  <si>
    <t>1x 32, 1x 110, 5x 80</t>
  </si>
  <si>
    <t>MALLY-181</t>
  </si>
  <si>
    <t>Mally Pink Nectar Blush</t>
  </si>
  <si>
    <t>P2</t>
  </si>
  <si>
    <t>1x 48</t>
  </si>
  <si>
    <t>MALLY-182</t>
  </si>
  <si>
    <t>Lighter</t>
  </si>
  <si>
    <t>1x 96, 1x 91</t>
  </si>
  <si>
    <t>MALLY-047</t>
  </si>
  <si>
    <t>Mally Poreless Perfection Glowing Foundation SPF 20</t>
  </si>
  <si>
    <t>0.39 oz/11.0 g</t>
  </si>
  <si>
    <t>888391714344</t>
  </si>
  <si>
    <t>M4</t>
  </si>
  <si>
    <t>23x30, 1x27, 1x 22, 1x 10, 1x 60, 1x 13</t>
  </si>
  <si>
    <t>MALLY-021</t>
  </si>
  <si>
    <t>Mally Powder Brush</t>
  </si>
  <si>
    <t>6x 240, 1x 110, 1x 154, 1x 22</t>
  </si>
  <si>
    <t>MALLY-191</t>
  </si>
  <si>
    <t>Mally Pretty Perfect Lash Defining Mascara</t>
  </si>
  <si>
    <t>0.31 oz/9 g</t>
  </si>
  <si>
    <t>888391730047</t>
  </si>
  <si>
    <t>1619A</t>
  </si>
  <si>
    <t>1x 74</t>
  </si>
  <si>
    <t>MALLY-009</t>
  </si>
  <si>
    <t>Mally Pro-Tricks Liquid Eyeliner</t>
  </si>
  <si>
    <t>0.13 fl oz/4.0 mL</t>
  </si>
  <si>
    <t>B097</t>
  </si>
  <si>
    <t>1x 196, 1x 194</t>
  </si>
  <si>
    <t>MALLY-127</t>
  </si>
  <si>
    <t>Rose Gold</t>
  </si>
  <si>
    <t>876415534481</t>
  </si>
  <si>
    <t>D153</t>
  </si>
  <si>
    <t>1x 151</t>
  </si>
  <si>
    <t>MALLY-011</t>
  </si>
  <si>
    <t>Mally Professional Finishing Touches - 4 pc set</t>
  </si>
  <si>
    <t>Face Defender 0.41 oz/11.5 g
Lightwand Pencil 0.007 oz/0.2 g
Lightwand Powder 0.014 oz/0.4 g
Highlighter 0.08 fl oz/2.5 mL
Corrector 0.08 fl oz/2.5 mL</t>
  </si>
  <si>
    <t>Peach Light</t>
  </si>
  <si>
    <t>3341280-00</t>
  </si>
  <si>
    <t>1x 22, 1x 15, 1x 16</t>
  </si>
  <si>
    <t>MALLY-016</t>
  </si>
  <si>
    <t>Mally RuPaul Polished Liquid Lipstick</t>
  </si>
  <si>
    <t>0.22 oz/6.5 g</t>
  </si>
  <si>
    <t>A Shade Shady</t>
  </si>
  <si>
    <t>9272B</t>
  </si>
  <si>
    <t>1x 355</t>
  </si>
  <si>
    <t>MALLY-146</t>
  </si>
  <si>
    <t>Mally Sharpener</t>
  </si>
  <si>
    <t>MALLY-206</t>
  </si>
  <si>
    <t>Mally Sharpener Trio</t>
  </si>
  <si>
    <t>876415570434</t>
  </si>
  <si>
    <t>MALLY-039</t>
  </si>
  <si>
    <t>Mally Shimmer, Shape &amp; Glow Face Defining System Refill</t>
  </si>
  <si>
    <t>Shimmer</t>
  </si>
  <si>
    <t>876415520118</t>
  </si>
  <si>
    <t>H2</t>
  </si>
  <si>
    <t>1x 59</t>
  </si>
  <si>
    <t>MALLY-038</t>
  </si>
  <si>
    <t>Mally Silk Eyeliner Eye Defining System</t>
  </si>
  <si>
    <t>Jet Black</t>
  </si>
  <si>
    <t>5x 30, 1x 15, 1x 28</t>
  </si>
  <si>
    <t>MALLY-088</t>
  </si>
  <si>
    <t>Mally Smooth Skin Perfecting Powder Foundation</t>
  </si>
  <si>
    <t>0.35 oz/10 g</t>
  </si>
  <si>
    <t>888391712890</t>
  </si>
  <si>
    <t>7202P</t>
  </si>
  <si>
    <t>1x 14, 1x 37</t>
  </si>
  <si>
    <t>MALLY-041</t>
  </si>
  <si>
    <t>Mally The Perfect Bright Lip</t>
  </si>
  <si>
    <t>Lip Magnifier 0.1 fl oz/2.8 g
Lip Pencil 0.01 oz/0.28 g</t>
  </si>
  <si>
    <t>Sexy Siren</t>
  </si>
  <si>
    <t>876415551938</t>
  </si>
  <si>
    <t>G21</t>
  </si>
  <si>
    <t>1x 120</t>
  </si>
  <si>
    <t>MALLY-059</t>
  </si>
  <si>
    <t>Mally Tinted Brow Fix</t>
  </si>
  <si>
    <t>0.044 fl oz/1.26 g</t>
  </si>
  <si>
    <t>Taupe</t>
  </si>
  <si>
    <t>6x 1152, 1x 1144, 1x 327</t>
  </si>
  <si>
    <t>MALLY-078</t>
  </si>
  <si>
    <t>Mally Ultimate Performance All in One Facial Balm</t>
  </si>
  <si>
    <t>4 oz/118 mL</t>
  </si>
  <si>
    <t>7235P</t>
  </si>
  <si>
    <t>1x24, 1x 21, 1x 27</t>
  </si>
  <si>
    <t>MALLY-044</t>
  </si>
  <si>
    <t>Mally Ultimate Performance Brightening 2 in 1 Eyeshadow</t>
  </si>
  <si>
    <t>Highlighter 0.02 fl oz/0.5 g
Cream Shadow 0.1 fl oz/3.0 mL</t>
  </si>
  <si>
    <t>Fairy Wings</t>
  </si>
  <si>
    <t>1x 314, 1x 337</t>
  </si>
  <si>
    <t>MALLY-076</t>
  </si>
  <si>
    <t>Mally Ultimate Performance Dream Brow</t>
  </si>
  <si>
    <t>0.13 oz/3.70 g</t>
  </si>
  <si>
    <t>876415534788</t>
  </si>
  <si>
    <t>AN3</t>
  </si>
  <si>
    <t>1x 39</t>
  </si>
  <si>
    <t>MALLY-126</t>
  </si>
  <si>
    <t>Mally Ultimate performance Endless Color Liquid Lipstick</t>
  </si>
  <si>
    <t>0.19 oz/5.25 g</t>
  </si>
  <si>
    <t>Petal Pink</t>
  </si>
  <si>
    <t>1x 182</t>
  </si>
  <si>
    <t>MALLY-202</t>
  </si>
  <si>
    <t>Orchid</t>
  </si>
  <si>
    <t>13J</t>
  </si>
  <si>
    <t>1x 161</t>
  </si>
  <si>
    <t>MALLY-204</t>
  </si>
  <si>
    <t>Bordeaux</t>
  </si>
  <si>
    <t>MALLY-133</t>
  </si>
  <si>
    <t>Mally Ultimate Performance Lip System - 2 pcs</t>
  </si>
  <si>
    <t>Lip Liner Pencil 0.01 oz/0.28 g
Lip Lacquer 0.17 fl oz/5.0 mL</t>
  </si>
  <si>
    <t>Royal Wine</t>
  </si>
  <si>
    <t>876415551266</t>
  </si>
  <si>
    <t>A363A
A190</t>
  </si>
  <si>
    <t>1x 194, 1x 178</t>
  </si>
  <si>
    <t>MALLY-203</t>
  </si>
  <si>
    <t>Sweet Pink</t>
  </si>
  <si>
    <t>876415551280</t>
  </si>
  <si>
    <t>B047A, B027</t>
  </si>
  <si>
    <t>1x 175, 1x 96</t>
  </si>
  <si>
    <t>MALLY-212</t>
  </si>
  <si>
    <t>In the Buff</t>
  </si>
  <si>
    <t>876415552065</t>
  </si>
  <si>
    <t>B087A, N2</t>
  </si>
  <si>
    <t>1x 224</t>
  </si>
  <si>
    <t>MALLY-102</t>
  </si>
  <si>
    <t>Mally Ultimate Performance Liquid Foundation</t>
  </si>
  <si>
    <t>D1</t>
  </si>
  <si>
    <t>1x 126, 1x 66</t>
  </si>
  <si>
    <t>MALLY-164</t>
  </si>
  <si>
    <t>1x 56</t>
  </si>
  <si>
    <t>MALLY-159</t>
  </si>
  <si>
    <t>Mally Ultimate Performance Professional Foundation</t>
  </si>
  <si>
    <t>0.35 oz/10.0 g</t>
  </si>
  <si>
    <t>MALLY-160</t>
  </si>
  <si>
    <t>MALLY-108</t>
  </si>
  <si>
    <t>Mally Ultimate Performance See the Light Concealer</t>
  </si>
  <si>
    <t>888391712609</t>
  </si>
  <si>
    <t>6139C</t>
  </si>
  <si>
    <t>MALLY-030</t>
  </si>
  <si>
    <t>Mally Ultimate Performance Skin Perfecting Duo</t>
  </si>
  <si>
    <t>Cancellation Conditioning Concealer 0.3 fl oz/9.8 mL
Ultimate Performance Perfector Pencil 0.01 oz/0.28 g</t>
  </si>
  <si>
    <t>3341478-00</t>
  </si>
  <si>
    <t>12x 96, 1x 33</t>
  </si>
  <si>
    <t>MALLY-037</t>
  </si>
  <si>
    <t>7x 96, 1x 85, 1x 83</t>
  </si>
  <si>
    <t>MALLY-068</t>
  </si>
  <si>
    <t>Forest/Champagne</t>
  </si>
  <si>
    <t>5x 72, 1x 63</t>
  </si>
  <si>
    <t>MALLY-101</t>
  </si>
  <si>
    <t>876415533637</t>
  </si>
  <si>
    <t>A275</t>
  </si>
  <si>
    <t>1x 36, 1x 10</t>
  </si>
  <si>
    <t>MALLY-136</t>
  </si>
  <si>
    <t>Mally Ultimate Waterproof Eyeliner</t>
  </si>
  <si>
    <t>Express-O Lane</t>
  </si>
  <si>
    <t>876415535808</t>
  </si>
  <si>
    <t>1x 238</t>
  </si>
  <si>
    <t>MALLY-092</t>
  </si>
  <si>
    <t>Mally Ultra Chic Velvet Matte Lipstick</t>
  </si>
  <si>
    <t>Garnet</t>
  </si>
  <si>
    <t>888391765148</t>
  </si>
  <si>
    <t>7262N</t>
  </si>
  <si>
    <t>MALLY-002</t>
  </si>
  <si>
    <t>Mally Undermakeup Perfector Duo - 2 pc set</t>
  </si>
  <si>
    <t>Corrector 0.08 fl oz/2.5 mL
Highlighter 0.08 fl oz/2.5 mL</t>
  </si>
  <si>
    <t>Peach Deep</t>
  </si>
  <si>
    <t>876415512717</t>
  </si>
  <si>
    <t>3341216-00</t>
  </si>
  <si>
    <t>1x 45</t>
  </si>
  <si>
    <t>MALLY-100</t>
  </si>
  <si>
    <t>Mally Vaca Day Beautiful Skin Duo - 3 pc set</t>
  </si>
  <si>
    <t>Blush 0.18 oz/5.1 g
Tinted Cream 1.0 fl oz/30.0 mL</t>
  </si>
  <si>
    <t>Tan/Rich</t>
  </si>
  <si>
    <t>A1C</t>
  </si>
  <si>
    <t>3x 84, 1x 8</t>
  </si>
  <si>
    <t>MALLY-026</t>
  </si>
  <si>
    <t>Mally Zip Clutch Makeup Bag</t>
  </si>
  <si>
    <t>Pink</t>
  </si>
  <si>
    <t>3x 100, 1x 98</t>
  </si>
  <si>
    <t>MALLY-025</t>
  </si>
  <si>
    <t>Powerful Beauty Makeup Mirror</t>
  </si>
  <si>
    <t>17x 200, 1x 198</t>
  </si>
  <si>
    <t xml:space="preserve">EACH BOX = 1 STYLE CASE PACK 48/72/144 UNITS   SHELFLIFE 3 YEARS   NO RESTRICTION   </t>
  </si>
  <si>
    <t>https://www.amazon.com/Mally-Beauty-Poreless-Face-Defender/dp/B0BK9YK29Z/ref=sr_1_1_sspa?crid=K1JDGA9M47CW&amp;keywords=mally+cosmetics&amp;qid=1678210949&amp;sprefix=mally+cosme%2Caps%2C287&amp;sr=8-1-spons&amp;psc=1&amp;smid=A1NPUTTMVCNE0H&amp;spLa=ZW5jcnlwdGVkUXVhbGlmaWVyPUFIUDNCVUNBOTVUUTQmZW5jcnlwdGVkSWQ9QTA5OTkyMzYyUU1HMzg5TDY3UldDJmVuY3J5cHRlZEFkSWQ9QTA4ODUxMjExNlhGMzRURTVVSkRYJndpZGdldE5hbWU9c3BfYXRmJmFjdGlvbj1jbGlja1JlZGlyZWN0JmRvTm90TG9nQ2xpY2s9dHJ1ZQ==</t>
  </si>
  <si>
    <t>https://www.amazon.com/Mally-Beauty-Smudge-proof-Transfer-proof-Crease-proof/dp/B09MF6XTQP/ref=sxin_16_pa_sp_search_thematic_mod_primary_new?content-id=amzn1.sym.db5bdf6b-c3cb-4492-ada6-1426f4f364d5%3Aamzn1.sym.db5bdf6b-c3cb-4492-ada6-1426f4f364d5&amp;crid=K1JDGA9M47CW&amp;cv_ct_cx=mally+cosmetics&amp;keywords=mally+cosmetics&amp;pd_rd_i=B09MF6XTQP&amp;pd_rd_r=2659bf72-ba29-45ba-9444-ec1e34114fc5&amp;pd_rd_w=RTDdT&amp;pd_rd_wg=JjGTH&amp;pf_rd_p=db5bdf6b-c3cb-4492-ada6-1426f4f364d5&amp;pf_rd_r=3PWNEKQGXMSKNAMGWQQW&amp;qid=1678210989&amp;sbo=RZvfv%2F%2FHxDF%2BO5021pAnSA%3D%3D&amp;sprefix=mally+cosme%2Caps%2C287&amp;sr=1-1-a73d1c8c-2fd2-4f19-aa41-2df022bcb241</t>
  </si>
  <si>
    <t>https://www.amazon.com/Mally-Beauty-Smudge-Proof-Transfer-Proof-Crease-Proof/dp/B072B6NSXJ/ref=sr_1_25?crid=K1JDGA9M47CW&amp;keywords=mally+cosmetics&amp;qid=1678210989&amp;sprefix=mally+cosme%2Caps%2C287&amp;sr=8-25</t>
  </si>
  <si>
    <t>111 870 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</si>
</sst>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5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</font>
    <font>
      <sz val="11"/>
      <color theme="1"/>
      <name val="Calibri"/>
    </font>
    <font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CC2E5"/>
        <bgColor rgb="FF9CC2E5"/>
      </patternFill>
    </fill>
    <fill>
      <patternFill patternType="solid">
        <fgColor theme="0"/>
        <bgColor theme="0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 applyFont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wrapText="1"/>
    </xf>
    <xf numFmtId="49" fontId="3" fillId="3" borderId="8" xfId="0" applyNumberFormat="1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11" fontId="3" fillId="3" borderId="4" xfId="0" quotePrefix="1" applyNumberFormat="1" applyFont="1" applyFill="1" applyBorder="1" applyAlignment="1">
      <alignment horizontal="center" vertical="center" wrapText="1"/>
    </xf>
    <xf numFmtId="11" fontId="3" fillId="3" borderId="4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4" fillId="0" borderId="0" xfId="0" applyFont="1" applyAlignment="1"/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13" Type="http://schemas.openxmlformats.org/officeDocument/2006/relationships/image" Target="../media/image13.jpg"/><Relationship Id="rId3" Type="http://schemas.openxmlformats.org/officeDocument/2006/relationships/image" Target="../media/image3.jpg"/><Relationship Id="rId7" Type="http://schemas.openxmlformats.org/officeDocument/2006/relationships/image" Target="../media/image7.jpg"/><Relationship Id="rId12" Type="http://schemas.openxmlformats.org/officeDocument/2006/relationships/image" Target="../media/image12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5" Type="http://schemas.openxmlformats.org/officeDocument/2006/relationships/image" Target="../media/image5.jpg"/><Relationship Id="rId10" Type="http://schemas.openxmlformats.org/officeDocument/2006/relationships/image" Target="../media/image10.jpg"/><Relationship Id="rId4" Type="http://schemas.openxmlformats.org/officeDocument/2006/relationships/image" Target="../media/image4.jpg"/><Relationship Id="rId9" Type="http://schemas.openxmlformats.org/officeDocument/2006/relationships/image" Target="../media/image9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3" name="Shape 3" descr="Inline image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2" name="Shape 3" descr="Inline image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4" name="Shape 3" descr="Inline image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5" name="Shape 3" descr="Inline image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6" name="Shape 3" descr="Inline image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7" name="Shape 3" descr="Inline image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8" name="Shape 3" descr="Inline image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9" name="Shape 3" descr="Inline image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0" name="Shape 3" descr="Inline image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1" name="Shape 3" descr="Inline image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2" name="Shape 3" descr="Inline image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3" name="Shape 3" descr="Inline image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4" name="Shape 3" descr="Inline image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5" name="Shape 3" descr="Inline image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6" name="Shape 3" descr="Inline image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7" name="Shape 3" descr="Inline image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8" name="Shape 3" descr="Inline image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9" name="Shape 3" descr="Inline image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20" name="Shape 3" descr="Inline image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21" name="Shape 3" descr="Inline image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22" name="Shape 3" descr="Inline image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23" name="Shape 3" descr="Inline image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24" name="Shape 3" descr="Inline image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25" name="Shape 3" descr="Inline image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26" name="Shape 3" descr="Inline image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27" name="Shape 3" descr="Inline image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28" name="Shape 3" descr="Inline image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29" name="Shape 3" descr="Inline image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30" name="Shape 3" descr="Inline image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31" name="Shape 3" descr="Inline image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32" name="Shape 3" descr="Inline image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33" name="Shape 3" descr="Inline image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34" name="Shape 3" descr="Inline image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35" name="Shape 3" descr="Inline image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36" name="Shape 3" descr="Inline image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37" name="Shape 3" descr="Inline image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38" name="Shape 3" descr="Inline image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39" name="Shape 3" descr="Inline image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40" name="Shape 3" descr="Inline image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41" name="Shape 3" descr="Inline image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42" name="Shape 3" descr="Inline image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43" name="Shape 3" descr="Inline image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44" name="Shape 3" descr="Inline image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45" name="Shape 3" descr="Inline image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46" name="Shape 3" descr="Inline image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47" name="Shape 3" descr="Inline image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48" name="Shape 3" descr="Inline image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49" name="Shape 3" descr="Inline image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50" name="Shape 3" descr="Inline image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51" name="Shape 3" descr="Inline image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52" name="Shape 3" descr="Inline image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53" name="Shape 3" descr="Inline image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54" name="Shape 3" descr="Inline image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55" name="Shape 3" descr="Inline image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56" name="Shape 3" descr="Inline image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57" name="Shape 3" descr="Inline image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58" name="Shape 3" descr="Inline image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59" name="Shape 3" descr="Inline image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60" name="Shape 3" descr="Inline image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61" name="Shape 3" descr="Inline image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62" name="Shape 3" descr="Inline image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63" name="Shape 3" descr="Inline image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64" name="Shape 3" descr="Inline image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65" name="Shape 3" descr="Inline image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66" name="Shape 3" descr="Inline image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67" name="Shape 3" descr="Inline image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68" name="Shape 3" descr="Inline image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69" name="Shape 3" descr="Inline image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70" name="Shape 3" descr="Inline image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71" name="Shape 3" descr="Inline image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72" name="Shape 3" descr="Inline image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73" name="Shape 3" descr="Inline image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74" name="Shape 3" descr="Inline image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75" name="Shape 3" descr="Inline image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76" name="Shape 3" descr="Inline image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77" name="Shape 3" descr="Inline image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78" name="Shape 3" descr="Inline image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79" name="Shape 3" descr="Inline image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80" name="Shape 3" descr="Inline image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81" name="Shape 3" descr="Inline image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82" name="Shape 3" descr="Inline image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83" name="Shape 3" descr="Inline image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84" name="Shape 3" descr="Inline image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85" name="Shape 3" descr="Inline image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86" name="Shape 3" descr="Inline image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87" name="Shape 3" descr="Inline image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88" name="Shape 3" descr="Inline image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89" name="Shape 3" descr="Inline image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90" name="Shape 3" descr="Inline image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91" name="Shape 3" descr="Inline image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92" name="Shape 3" descr="Inline image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93" name="Shape 3" descr="Inline image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94" name="Shape 3" descr="Inline image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95" name="Shape 3" descr="Inline image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96" name="Shape 3" descr="Inline image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97" name="Shape 3" descr="Inline image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98" name="Shape 3" descr="Inline image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99" name="Shape 3" descr="Inline image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00" name="Shape 3" descr="Inline image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01" name="Shape 3" descr="Inline image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02" name="Shape 3" descr="Inline image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03" name="Shape 3" descr="Inline image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04" name="Shape 3" descr="Inline image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05" name="Shape 3" descr="Inline image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06" name="Shape 3" descr="Inline image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07" name="Shape 3" descr="Inline image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08" name="Shape 3" descr="Inline image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09" name="Shape 3" descr="Inline image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10" name="Shape 3" descr="Inline image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11" name="Shape 3" descr="Inline image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12" name="Shape 3" descr="Inline image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13" name="Shape 3" descr="Inline image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14" name="Shape 3" descr="Inline image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15" name="Shape 3" descr="Inline image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16" name="Shape 3" descr="Inline image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17" name="Shape 3" descr="Inline image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18" name="Shape 3" descr="Inline image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19" name="Shape 3" descr="Inline image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20" name="Shape 3" descr="Inline image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21" name="Shape 3" descr="Inline image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22" name="Shape 3" descr="Inline image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23" name="Shape 3" descr="Inline image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24" name="Shape 3" descr="Inline image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25" name="Shape 3" descr="Inline image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26" name="Shape 3" descr="Inline image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27" name="Shape 3" descr="Inline image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28" name="Shape 3" descr="Inline image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29" name="Shape 3" descr="Inline image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30" name="Shape 3" descr="Inline image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31" name="Shape 3" descr="Inline image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32" name="Shape 3" descr="Inline image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33" name="Shape 3" descr="Inline image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34" name="Shape 3" descr="Inline image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35" name="Shape 3" descr="Inline image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36" name="Shape 3" descr="Inline image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37" name="Shape 3" descr="Inline image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38" name="Shape 3" descr="Inline image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39" name="Shape 3" descr="Inline image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</xdr:row>
      <xdr:rowOff>0</xdr:rowOff>
    </xdr:from>
    <xdr:ext cx="323850" cy="323850"/>
    <xdr:sp macro="" textlink="">
      <xdr:nvSpPr>
        <xdr:cNvPr id="140" name="Shape 3" descr="Inline image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2</xdr:row>
      <xdr:rowOff>0</xdr:rowOff>
    </xdr:from>
    <xdr:ext cx="323850" cy="323850"/>
    <xdr:sp macro="" textlink="">
      <xdr:nvSpPr>
        <xdr:cNvPr id="141" name="Shape 3" descr="Inline image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2</xdr:row>
      <xdr:rowOff>0</xdr:rowOff>
    </xdr:from>
    <xdr:ext cx="323850" cy="323850"/>
    <xdr:sp macro="" textlink="">
      <xdr:nvSpPr>
        <xdr:cNvPr id="142" name="Shape 3" descr="Inline image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2</xdr:row>
      <xdr:rowOff>0</xdr:rowOff>
    </xdr:from>
    <xdr:ext cx="323850" cy="323850"/>
    <xdr:sp macro="" textlink="">
      <xdr:nvSpPr>
        <xdr:cNvPr id="143" name="Shape 3" descr="Inline image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2</xdr:row>
      <xdr:rowOff>0</xdr:rowOff>
    </xdr:from>
    <xdr:ext cx="323850" cy="323850"/>
    <xdr:sp macro="" textlink="">
      <xdr:nvSpPr>
        <xdr:cNvPr id="144" name="Shape 3" descr="Inline image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2</xdr:row>
      <xdr:rowOff>0</xdr:rowOff>
    </xdr:from>
    <xdr:ext cx="323850" cy="323850"/>
    <xdr:sp macro="" textlink="">
      <xdr:nvSpPr>
        <xdr:cNvPr id="145" name="Shape 3" descr="Inline image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2</xdr:row>
      <xdr:rowOff>0</xdr:rowOff>
    </xdr:from>
    <xdr:ext cx="323850" cy="323850"/>
    <xdr:sp macro="" textlink="">
      <xdr:nvSpPr>
        <xdr:cNvPr id="146" name="Shape 3" descr="Inline image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3</xdr:row>
      <xdr:rowOff>0</xdr:rowOff>
    </xdr:from>
    <xdr:ext cx="323850" cy="323850"/>
    <xdr:sp macro="" textlink="">
      <xdr:nvSpPr>
        <xdr:cNvPr id="147" name="Shape 3" descr="Inline image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3</xdr:row>
      <xdr:rowOff>0</xdr:rowOff>
    </xdr:from>
    <xdr:ext cx="323850" cy="323850"/>
    <xdr:sp macro="" textlink="">
      <xdr:nvSpPr>
        <xdr:cNvPr id="148" name="Shape 3" descr="Inline image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3</xdr:row>
      <xdr:rowOff>0</xdr:rowOff>
    </xdr:from>
    <xdr:ext cx="323850" cy="323850"/>
    <xdr:sp macro="" textlink="">
      <xdr:nvSpPr>
        <xdr:cNvPr id="149" name="Shape 3" descr="Inline image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3</xdr:row>
      <xdr:rowOff>0</xdr:rowOff>
    </xdr:from>
    <xdr:ext cx="323850" cy="323850"/>
    <xdr:sp macro="" textlink="">
      <xdr:nvSpPr>
        <xdr:cNvPr id="150" name="Shape 3" descr="Inline image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3</xdr:row>
      <xdr:rowOff>0</xdr:rowOff>
    </xdr:from>
    <xdr:ext cx="323850" cy="323850"/>
    <xdr:sp macro="" textlink="">
      <xdr:nvSpPr>
        <xdr:cNvPr id="151" name="Shape 3" descr="Inline image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3</xdr:row>
      <xdr:rowOff>0</xdr:rowOff>
    </xdr:from>
    <xdr:ext cx="323850" cy="323850"/>
    <xdr:sp macro="" textlink="">
      <xdr:nvSpPr>
        <xdr:cNvPr id="152" name="Shape 3" descr="Inline image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3</xdr:row>
      <xdr:rowOff>0</xdr:rowOff>
    </xdr:from>
    <xdr:ext cx="323850" cy="323850"/>
    <xdr:sp macro="" textlink="">
      <xdr:nvSpPr>
        <xdr:cNvPr id="153" name="Shape 3" descr="Inline image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3</xdr:row>
      <xdr:rowOff>0</xdr:rowOff>
    </xdr:from>
    <xdr:ext cx="323850" cy="323850"/>
    <xdr:sp macro="" textlink="">
      <xdr:nvSpPr>
        <xdr:cNvPr id="154" name="Shape 3" descr="Inline image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3</xdr:row>
      <xdr:rowOff>0</xdr:rowOff>
    </xdr:from>
    <xdr:ext cx="323850" cy="323850"/>
    <xdr:sp macro="" textlink="">
      <xdr:nvSpPr>
        <xdr:cNvPr id="155" name="Shape 3" descr="Inline image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3</xdr:row>
      <xdr:rowOff>0</xdr:rowOff>
    </xdr:from>
    <xdr:ext cx="323850" cy="323850"/>
    <xdr:sp macro="" textlink="">
      <xdr:nvSpPr>
        <xdr:cNvPr id="156" name="Shape 3" descr="Inline image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3</xdr:row>
      <xdr:rowOff>0</xdr:rowOff>
    </xdr:from>
    <xdr:ext cx="323850" cy="323850"/>
    <xdr:sp macro="" textlink="">
      <xdr:nvSpPr>
        <xdr:cNvPr id="157" name="Shape 3" descr="Inline image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3</xdr:row>
      <xdr:rowOff>0</xdr:rowOff>
    </xdr:from>
    <xdr:ext cx="323850" cy="323850"/>
    <xdr:sp macro="" textlink="">
      <xdr:nvSpPr>
        <xdr:cNvPr id="158" name="Shape 3" descr="Inline image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3</xdr:row>
      <xdr:rowOff>0</xdr:rowOff>
    </xdr:from>
    <xdr:ext cx="323850" cy="323850"/>
    <xdr:sp macro="" textlink="">
      <xdr:nvSpPr>
        <xdr:cNvPr id="159" name="Shape 3" descr="Inline image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3</xdr:row>
      <xdr:rowOff>0</xdr:rowOff>
    </xdr:from>
    <xdr:ext cx="323850" cy="323850"/>
    <xdr:sp macro="" textlink="">
      <xdr:nvSpPr>
        <xdr:cNvPr id="160" name="Shape 3" descr="Inline image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3</xdr:row>
      <xdr:rowOff>0</xdr:rowOff>
    </xdr:from>
    <xdr:ext cx="323850" cy="323850"/>
    <xdr:sp macro="" textlink="">
      <xdr:nvSpPr>
        <xdr:cNvPr id="161" name="Shape 3" descr="Inline image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3</xdr:row>
      <xdr:rowOff>0</xdr:rowOff>
    </xdr:from>
    <xdr:ext cx="323850" cy="323850"/>
    <xdr:sp macro="" textlink="">
      <xdr:nvSpPr>
        <xdr:cNvPr id="162" name="Shape 3" descr="Inline image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3</xdr:row>
      <xdr:rowOff>0</xdr:rowOff>
    </xdr:from>
    <xdr:ext cx="323850" cy="323850"/>
    <xdr:sp macro="" textlink="">
      <xdr:nvSpPr>
        <xdr:cNvPr id="163" name="Shape 3" descr="Inline image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3</xdr:row>
      <xdr:rowOff>0</xdr:rowOff>
    </xdr:from>
    <xdr:ext cx="323850" cy="323850"/>
    <xdr:sp macro="" textlink="">
      <xdr:nvSpPr>
        <xdr:cNvPr id="164" name="Shape 3" descr="Inline image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2</xdr:row>
      <xdr:rowOff>0</xdr:rowOff>
    </xdr:from>
    <xdr:ext cx="323850" cy="323850"/>
    <xdr:sp macro="" textlink="">
      <xdr:nvSpPr>
        <xdr:cNvPr id="165" name="Shape 3" descr="Inline image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2</xdr:row>
      <xdr:rowOff>0</xdr:rowOff>
    </xdr:from>
    <xdr:ext cx="323850" cy="323850"/>
    <xdr:sp macro="" textlink="">
      <xdr:nvSpPr>
        <xdr:cNvPr id="166" name="Shape 3" descr="Inline image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2</xdr:row>
      <xdr:rowOff>0</xdr:rowOff>
    </xdr:from>
    <xdr:ext cx="323850" cy="323850"/>
    <xdr:sp macro="" textlink="">
      <xdr:nvSpPr>
        <xdr:cNvPr id="167" name="Shape 3" descr="Inline image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168" name="Shape 4" descr="Inline image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169" name="Shape 4" descr="Inline image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170" name="Shape 4" descr="Inline image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171" name="Shape 4" descr="Inline image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172" name="Shape 4" descr="Inline image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173" name="Shape 4" descr="Inline image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174" name="Shape 4" descr="Inline image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175" name="Shape 4" descr="Inline image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176" name="Shape 4" descr="Inline image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177" name="Shape 4" descr="Inline image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178" name="Shape 4" descr="Inline image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179" name="Shape 4" descr="Inline image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180" name="Shape 4" descr="Inline image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181" name="Shape 4" descr="Inline image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182" name="Shape 4" descr="Inline image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183" name="Shape 4" descr="Inline image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184" name="Shape 4" descr="Inline image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185" name="Shape 4" descr="Inline image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186" name="Shape 4" descr="Inline image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187" name="Shape 4" descr="Inline image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188" name="Shape 4" descr="Inline image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189" name="Shape 4" descr="Inline image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190" name="Shape 4" descr="Inline image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191" name="Shape 4" descr="Inline image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192" name="Shape 4" descr="Inline image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193" name="Shape 4" descr="Inline image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194" name="Shape 4" descr="Inline image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195" name="Shape 4" descr="Inline image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196" name="Shape 4" descr="Inline image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197" name="Shape 4" descr="Inline image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198" name="Shape 4" descr="Inline image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199" name="Shape 4" descr="Inline image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00" name="Shape 4" descr="Inline image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01" name="Shape 4" descr="Inline image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02" name="Shape 4" descr="Inline image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03" name="Shape 4" descr="Inline image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04" name="Shape 4" descr="Inline image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05" name="Shape 4" descr="Inline image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06" name="Shape 4" descr="Inline image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07" name="Shape 4" descr="Inline image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08" name="Shape 4" descr="Inline image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09" name="Shape 4" descr="Inline image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10" name="Shape 4" descr="Inline image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11" name="Shape 4" descr="Inline image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12" name="Shape 4" descr="Inline image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13" name="Shape 4" descr="Inline image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14" name="Shape 4" descr="Inline image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15" name="Shape 4" descr="Inline image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16" name="Shape 4" descr="Inline image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17" name="Shape 4" descr="Inline image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18" name="Shape 4" descr="Inline image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19" name="Shape 4" descr="Inline image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20" name="Shape 4" descr="Inline image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21" name="Shape 4" descr="Inline image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22" name="Shape 4" descr="Inline image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23" name="Shape 4" descr="Inline image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24" name="Shape 4" descr="Inline image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25" name="Shape 4" descr="Inline image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26" name="Shape 4" descr="Inline image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27" name="Shape 4" descr="Inline image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28" name="Shape 4" descr="Inline image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29" name="Shape 4" descr="Inline image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30" name="Shape 4" descr="Inline image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31" name="Shape 4" descr="Inline image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32" name="Shape 4" descr="Inline image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33" name="Shape 4" descr="Inline image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34" name="Shape 4" descr="Inline image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35" name="Shape 4" descr="Inline image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36" name="Shape 4" descr="Inline image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37" name="Shape 4" descr="Inline image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38" name="Shape 4" descr="Inline image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39" name="Shape 4" descr="Inline image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40" name="Shape 4" descr="Inline image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41" name="Shape 4" descr="Inline image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42" name="Shape 4" descr="Inline image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43" name="Shape 4" descr="Inline image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44" name="Shape 4" descr="Inline image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45" name="Shape 4" descr="Inline image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46" name="Shape 4" descr="Inline image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47" name="Shape 4" descr="Inline image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48" name="Shape 4" descr="Inline image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49" name="Shape 4" descr="Inline image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50" name="Shape 4" descr="Inline image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51" name="Shape 4" descr="Inline image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52" name="Shape 4" descr="Inline image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53" name="Shape 4" descr="Inline image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54" name="Shape 4" descr="Inline image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55" name="Shape 4" descr="Inline image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56" name="Shape 4" descr="Inline image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57" name="Shape 4" descr="Inline image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58" name="Shape 4" descr="Inline image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59" name="Shape 4" descr="Inline image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60" name="Shape 4" descr="Inline image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61" name="Shape 4" descr="Inline image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62" name="Shape 4" descr="Inline image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63" name="Shape 4" descr="Inline image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64" name="Shape 4" descr="Inline image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65" name="Shape 4" descr="Inline image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66" name="Shape 4" descr="Inline image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67" name="Shape 4" descr="Inline image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68" name="Shape 4" descr="Inline image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69" name="Shape 4" descr="Inline image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70" name="Shape 4" descr="Inline image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71" name="Shape 4" descr="Inline image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72" name="Shape 4" descr="Inline image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73" name="Shape 4" descr="Inline image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74" name="Shape 4" descr="Inline image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75" name="Shape 4" descr="Inline image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76" name="Shape 4" descr="Inline image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77" name="Shape 4" descr="Inline image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78" name="Shape 4" descr="Inline image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79" name="Shape 4" descr="Inline image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80" name="Shape 4" descr="Inline image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81" name="Shape 4" descr="Inline image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82" name="Shape 4" descr="Inline image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83" name="Shape 4" descr="Inline image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84" name="Shape 4" descr="Inline image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85" name="Shape 4" descr="Inline image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86" name="Shape 4" descr="Inline image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87" name="Shape 4" descr="Inline image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88" name="Shape 4" descr="Inline image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89" name="Shape 4" descr="Inline image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90" name="Shape 4" descr="Inline image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91" name="Shape 4" descr="Inline image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92" name="Shape 4" descr="Inline image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93" name="Shape 4" descr="Inline image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94" name="Shape 4" descr="Inline image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95" name="Shape 4" descr="Inline image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96" name="Shape 4" descr="Inline image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97" name="Shape 4" descr="Inline image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98" name="Shape 4" descr="Inline image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299" name="Shape 4" descr="Inline image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300" name="Shape 4" descr="Inline image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301" name="Shape 4" descr="Inline image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302" name="Shape 4" descr="Inline image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303" name="Shape 4" descr="Inline image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304" name="Shape 4" descr="Inline image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305" name="Shape 4" descr="Inline image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23850" cy="323850"/>
    <xdr:sp macro="" textlink="">
      <xdr:nvSpPr>
        <xdr:cNvPr id="306" name="Shape 4" descr="Inline image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41</xdr:row>
      <xdr:rowOff>0</xdr:rowOff>
    </xdr:from>
    <xdr:ext cx="323850" cy="323850"/>
    <xdr:sp macro="" textlink="">
      <xdr:nvSpPr>
        <xdr:cNvPr id="307" name="Shape 4" descr="Inline image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41</xdr:row>
      <xdr:rowOff>0</xdr:rowOff>
    </xdr:from>
    <xdr:ext cx="323850" cy="323850"/>
    <xdr:sp macro="" textlink="">
      <xdr:nvSpPr>
        <xdr:cNvPr id="308" name="Shape 4" descr="Inline image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41</xdr:row>
      <xdr:rowOff>0</xdr:rowOff>
    </xdr:from>
    <xdr:ext cx="323850" cy="323850"/>
    <xdr:sp macro="" textlink="">
      <xdr:nvSpPr>
        <xdr:cNvPr id="309" name="Shape 4" descr="Inline image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41</xdr:row>
      <xdr:rowOff>0</xdr:rowOff>
    </xdr:from>
    <xdr:ext cx="323850" cy="323850"/>
    <xdr:sp macro="" textlink="">
      <xdr:nvSpPr>
        <xdr:cNvPr id="310" name="Shape 4" descr="Inline image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41</xdr:row>
      <xdr:rowOff>0</xdr:rowOff>
    </xdr:from>
    <xdr:ext cx="323850" cy="323850"/>
    <xdr:sp macro="" textlink="">
      <xdr:nvSpPr>
        <xdr:cNvPr id="311" name="Shape 4" descr="Inline image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41</xdr:row>
      <xdr:rowOff>0</xdr:rowOff>
    </xdr:from>
    <xdr:ext cx="323850" cy="323850"/>
    <xdr:sp macro="" textlink="">
      <xdr:nvSpPr>
        <xdr:cNvPr id="312" name="Shape 4" descr="Inline image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41</xdr:row>
      <xdr:rowOff>0</xdr:rowOff>
    </xdr:from>
    <xdr:ext cx="323850" cy="323850"/>
    <xdr:sp macro="" textlink="">
      <xdr:nvSpPr>
        <xdr:cNvPr id="313" name="Shape 4" descr="Inline image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41</xdr:row>
      <xdr:rowOff>0</xdr:rowOff>
    </xdr:from>
    <xdr:ext cx="323850" cy="323850"/>
    <xdr:sp macro="" textlink="">
      <xdr:nvSpPr>
        <xdr:cNvPr id="314" name="Shape 4" descr="Inline image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41</xdr:row>
      <xdr:rowOff>0</xdr:rowOff>
    </xdr:from>
    <xdr:ext cx="323850" cy="323850"/>
    <xdr:sp macro="" textlink="">
      <xdr:nvSpPr>
        <xdr:cNvPr id="315" name="Shape 4" descr="Inline image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41</xdr:row>
      <xdr:rowOff>0</xdr:rowOff>
    </xdr:from>
    <xdr:ext cx="323850" cy="323850"/>
    <xdr:sp macro="" textlink="">
      <xdr:nvSpPr>
        <xdr:cNvPr id="316" name="Shape 4" descr="Inline image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41</xdr:row>
      <xdr:rowOff>0</xdr:rowOff>
    </xdr:from>
    <xdr:ext cx="323850" cy="323850"/>
    <xdr:sp macro="" textlink="">
      <xdr:nvSpPr>
        <xdr:cNvPr id="317" name="Shape 4" descr="Inline image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41</xdr:row>
      <xdr:rowOff>0</xdr:rowOff>
    </xdr:from>
    <xdr:ext cx="323850" cy="323850"/>
    <xdr:sp macro="" textlink="">
      <xdr:nvSpPr>
        <xdr:cNvPr id="318" name="Shape 4" descr="Inline image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41</xdr:row>
      <xdr:rowOff>0</xdr:rowOff>
    </xdr:from>
    <xdr:ext cx="323850" cy="323850"/>
    <xdr:sp macro="" textlink="">
      <xdr:nvSpPr>
        <xdr:cNvPr id="319" name="Shape 4" descr="Inline image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41</xdr:row>
      <xdr:rowOff>0</xdr:rowOff>
    </xdr:from>
    <xdr:ext cx="323850" cy="323850"/>
    <xdr:sp macro="" textlink="">
      <xdr:nvSpPr>
        <xdr:cNvPr id="320" name="Shape 4" descr="Inline image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41</xdr:row>
      <xdr:rowOff>0</xdr:rowOff>
    </xdr:from>
    <xdr:ext cx="323850" cy="323850"/>
    <xdr:sp macro="" textlink="">
      <xdr:nvSpPr>
        <xdr:cNvPr id="321" name="Shape 4" descr="Inline image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41</xdr:row>
      <xdr:rowOff>0</xdr:rowOff>
    </xdr:from>
    <xdr:ext cx="323850" cy="323850"/>
    <xdr:sp macro="" textlink="">
      <xdr:nvSpPr>
        <xdr:cNvPr id="322" name="Shape 4" descr="Inline image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41</xdr:row>
      <xdr:rowOff>0</xdr:rowOff>
    </xdr:from>
    <xdr:ext cx="323850" cy="323850"/>
    <xdr:sp macro="" textlink="">
      <xdr:nvSpPr>
        <xdr:cNvPr id="323" name="Shape 4" descr="Inline image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41</xdr:row>
      <xdr:rowOff>0</xdr:rowOff>
    </xdr:from>
    <xdr:ext cx="323850" cy="323850"/>
    <xdr:sp macro="" textlink="">
      <xdr:nvSpPr>
        <xdr:cNvPr id="324" name="Shape 4" descr="Inline image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42</xdr:row>
      <xdr:rowOff>0</xdr:rowOff>
    </xdr:from>
    <xdr:ext cx="323850" cy="323850"/>
    <xdr:sp macro="" textlink="">
      <xdr:nvSpPr>
        <xdr:cNvPr id="325" name="Shape 4" descr="Inline image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42</xdr:row>
      <xdr:rowOff>0</xdr:rowOff>
    </xdr:from>
    <xdr:ext cx="323850" cy="323850"/>
    <xdr:sp macro="" textlink="">
      <xdr:nvSpPr>
        <xdr:cNvPr id="326" name="Shape 4" descr="Inline image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42</xdr:row>
      <xdr:rowOff>0</xdr:rowOff>
    </xdr:from>
    <xdr:ext cx="323850" cy="323850"/>
    <xdr:sp macro="" textlink="">
      <xdr:nvSpPr>
        <xdr:cNvPr id="327" name="Shape 4" descr="Inline image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42</xdr:row>
      <xdr:rowOff>0</xdr:rowOff>
    </xdr:from>
    <xdr:ext cx="323850" cy="323850"/>
    <xdr:sp macro="" textlink="">
      <xdr:nvSpPr>
        <xdr:cNvPr id="328" name="Shape 4" descr="Inline image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42</xdr:row>
      <xdr:rowOff>0</xdr:rowOff>
    </xdr:from>
    <xdr:ext cx="323850" cy="323850"/>
    <xdr:sp macro="" textlink="">
      <xdr:nvSpPr>
        <xdr:cNvPr id="329" name="Shape 4" descr="Inline image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42</xdr:row>
      <xdr:rowOff>0</xdr:rowOff>
    </xdr:from>
    <xdr:ext cx="323850" cy="323850"/>
    <xdr:sp macro="" textlink="">
      <xdr:nvSpPr>
        <xdr:cNvPr id="330" name="Shape 4" descr="Inline image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42</xdr:row>
      <xdr:rowOff>0</xdr:rowOff>
    </xdr:from>
    <xdr:ext cx="323850" cy="323850"/>
    <xdr:sp macro="" textlink="">
      <xdr:nvSpPr>
        <xdr:cNvPr id="331" name="Shape 4" descr="Inline image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42</xdr:row>
      <xdr:rowOff>0</xdr:rowOff>
    </xdr:from>
    <xdr:ext cx="323850" cy="323850"/>
    <xdr:sp macro="" textlink="">
      <xdr:nvSpPr>
        <xdr:cNvPr id="332" name="Shape 4" descr="Inline image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42</xdr:row>
      <xdr:rowOff>0</xdr:rowOff>
    </xdr:from>
    <xdr:ext cx="323850" cy="323850"/>
    <xdr:sp macro="" textlink="">
      <xdr:nvSpPr>
        <xdr:cNvPr id="333" name="Shape 4" descr="Inline image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42</xdr:row>
      <xdr:rowOff>0</xdr:rowOff>
    </xdr:from>
    <xdr:ext cx="323850" cy="323850"/>
    <xdr:sp macro="" textlink="">
      <xdr:nvSpPr>
        <xdr:cNvPr id="334" name="Shape 4" descr="Inline image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42</xdr:row>
      <xdr:rowOff>0</xdr:rowOff>
    </xdr:from>
    <xdr:ext cx="323850" cy="323850"/>
    <xdr:sp macro="" textlink="">
      <xdr:nvSpPr>
        <xdr:cNvPr id="335" name="Shape 4" descr="Inline image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42</xdr:row>
      <xdr:rowOff>0</xdr:rowOff>
    </xdr:from>
    <xdr:ext cx="323850" cy="323850"/>
    <xdr:sp macro="" textlink="">
      <xdr:nvSpPr>
        <xdr:cNvPr id="336" name="Shape 4" descr="Inline image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42</xdr:row>
      <xdr:rowOff>0</xdr:rowOff>
    </xdr:from>
    <xdr:ext cx="323850" cy="323850"/>
    <xdr:sp macro="" textlink="">
      <xdr:nvSpPr>
        <xdr:cNvPr id="337" name="Shape 4" descr="Inline image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42</xdr:row>
      <xdr:rowOff>0</xdr:rowOff>
    </xdr:from>
    <xdr:ext cx="323850" cy="323850"/>
    <xdr:sp macro="" textlink="">
      <xdr:nvSpPr>
        <xdr:cNvPr id="338" name="Shape 4" descr="Inline image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42</xdr:row>
      <xdr:rowOff>0</xdr:rowOff>
    </xdr:from>
    <xdr:ext cx="323850" cy="323850"/>
    <xdr:sp macro="" textlink="">
      <xdr:nvSpPr>
        <xdr:cNvPr id="339" name="Shape 4" descr="Inline image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42</xdr:row>
      <xdr:rowOff>0</xdr:rowOff>
    </xdr:from>
    <xdr:ext cx="323850" cy="323850"/>
    <xdr:sp macro="" textlink="">
      <xdr:nvSpPr>
        <xdr:cNvPr id="340" name="Shape 4" descr="Inline image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42</xdr:row>
      <xdr:rowOff>0</xdr:rowOff>
    </xdr:from>
    <xdr:ext cx="323850" cy="323850"/>
    <xdr:sp macro="" textlink="">
      <xdr:nvSpPr>
        <xdr:cNvPr id="341" name="Shape 4" descr="Inline image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42</xdr:row>
      <xdr:rowOff>0</xdr:rowOff>
    </xdr:from>
    <xdr:ext cx="323850" cy="323850"/>
    <xdr:sp macro="" textlink="">
      <xdr:nvSpPr>
        <xdr:cNvPr id="342" name="Shape 4" descr="Inline image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43</xdr:row>
      <xdr:rowOff>0</xdr:rowOff>
    </xdr:from>
    <xdr:ext cx="323850" cy="323850"/>
    <xdr:sp macro="" textlink="">
      <xdr:nvSpPr>
        <xdr:cNvPr id="343" name="Shape 4" descr="Inline image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43</xdr:row>
      <xdr:rowOff>0</xdr:rowOff>
    </xdr:from>
    <xdr:ext cx="323850" cy="323850"/>
    <xdr:sp macro="" textlink="">
      <xdr:nvSpPr>
        <xdr:cNvPr id="344" name="Shape 4" descr="Inline image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43</xdr:row>
      <xdr:rowOff>0</xdr:rowOff>
    </xdr:from>
    <xdr:ext cx="323850" cy="323850"/>
    <xdr:sp macro="" textlink="">
      <xdr:nvSpPr>
        <xdr:cNvPr id="345" name="Shape 4" descr="Inline image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43</xdr:row>
      <xdr:rowOff>0</xdr:rowOff>
    </xdr:from>
    <xdr:ext cx="323850" cy="323850"/>
    <xdr:sp macro="" textlink="">
      <xdr:nvSpPr>
        <xdr:cNvPr id="346" name="Shape 4" descr="Inline image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43</xdr:row>
      <xdr:rowOff>0</xdr:rowOff>
    </xdr:from>
    <xdr:ext cx="323850" cy="323850"/>
    <xdr:sp macro="" textlink="">
      <xdr:nvSpPr>
        <xdr:cNvPr id="347" name="Shape 4" descr="Inline image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43</xdr:row>
      <xdr:rowOff>0</xdr:rowOff>
    </xdr:from>
    <xdr:ext cx="323850" cy="323850"/>
    <xdr:sp macro="" textlink="">
      <xdr:nvSpPr>
        <xdr:cNvPr id="348" name="Shape 4" descr="Inline image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43</xdr:row>
      <xdr:rowOff>0</xdr:rowOff>
    </xdr:from>
    <xdr:ext cx="323850" cy="323850"/>
    <xdr:sp macro="" textlink="">
      <xdr:nvSpPr>
        <xdr:cNvPr id="349" name="Shape 4" descr="Inline image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43</xdr:row>
      <xdr:rowOff>0</xdr:rowOff>
    </xdr:from>
    <xdr:ext cx="323850" cy="323850"/>
    <xdr:sp macro="" textlink="">
      <xdr:nvSpPr>
        <xdr:cNvPr id="350" name="Shape 4" descr="Inline image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43</xdr:row>
      <xdr:rowOff>0</xdr:rowOff>
    </xdr:from>
    <xdr:ext cx="323850" cy="323850"/>
    <xdr:sp macro="" textlink="">
      <xdr:nvSpPr>
        <xdr:cNvPr id="351" name="Shape 4" descr="Inline image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43</xdr:row>
      <xdr:rowOff>0</xdr:rowOff>
    </xdr:from>
    <xdr:ext cx="323850" cy="323850"/>
    <xdr:sp macro="" textlink="">
      <xdr:nvSpPr>
        <xdr:cNvPr id="352" name="Shape 4" descr="Inline image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43</xdr:row>
      <xdr:rowOff>0</xdr:rowOff>
    </xdr:from>
    <xdr:ext cx="323850" cy="323850"/>
    <xdr:sp macro="" textlink="">
      <xdr:nvSpPr>
        <xdr:cNvPr id="353" name="Shape 4" descr="Inline image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43</xdr:row>
      <xdr:rowOff>0</xdr:rowOff>
    </xdr:from>
    <xdr:ext cx="323850" cy="323850"/>
    <xdr:sp macro="" textlink="">
      <xdr:nvSpPr>
        <xdr:cNvPr id="354" name="Shape 4" descr="Inline image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43</xdr:row>
      <xdr:rowOff>0</xdr:rowOff>
    </xdr:from>
    <xdr:ext cx="323850" cy="323850"/>
    <xdr:sp macro="" textlink="">
      <xdr:nvSpPr>
        <xdr:cNvPr id="355" name="Shape 4" descr="Inline image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43</xdr:row>
      <xdr:rowOff>0</xdr:rowOff>
    </xdr:from>
    <xdr:ext cx="323850" cy="323850"/>
    <xdr:sp macro="" textlink="">
      <xdr:nvSpPr>
        <xdr:cNvPr id="356" name="Shape 4" descr="Inline image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43</xdr:row>
      <xdr:rowOff>0</xdr:rowOff>
    </xdr:from>
    <xdr:ext cx="323850" cy="323850"/>
    <xdr:sp macro="" textlink="">
      <xdr:nvSpPr>
        <xdr:cNvPr id="357" name="Shape 4" descr="Inline image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43</xdr:row>
      <xdr:rowOff>0</xdr:rowOff>
    </xdr:from>
    <xdr:ext cx="323850" cy="323850"/>
    <xdr:sp macro="" textlink="">
      <xdr:nvSpPr>
        <xdr:cNvPr id="358" name="Shape 4" descr="Inline image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43</xdr:row>
      <xdr:rowOff>0</xdr:rowOff>
    </xdr:from>
    <xdr:ext cx="323850" cy="323850"/>
    <xdr:sp macro="" textlink="">
      <xdr:nvSpPr>
        <xdr:cNvPr id="359" name="Shape 4" descr="Inline image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43</xdr:row>
      <xdr:rowOff>0</xdr:rowOff>
    </xdr:from>
    <xdr:ext cx="323850" cy="323850"/>
    <xdr:sp macro="" textlink="">
      <xdr:nvSpPr>
        <xdr:cNvPr id="360" name="Shape 4" descr="Inline image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141</xdr:row>
      <xdr:rowOff>0</xdr:rowOff>
    </xdr:from>
    <xdr:ext cx="323850" cy="323850"/>
    <xdr:sp macro="" textlink="">
      <xdr:nvSpPr>
        <xdr:cNvPr id="361" name="Shape 4" descr="Inline image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141</xdr:row>
      <xdr:rowOff>0</xdr:rowOff>
    </xdr:from>
    <xdr:ext cx="323850" cy="323850"/>
    <xdr:sp macro="" textlink="">
      <xdr:nvSpPr>
        <xdr:cNvPr id="362" name="Shape 4" descr="Inline image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141</xdr:row>
      <xdr:rowOff>0</xdr:rowOff>
    </xdr:from>
    <xdr:ext cx="323850" cy="323850"/>
    <xdr:sp macro="" textlink="">
      <xdr:nvSpPr>
        <xdr:cNvPr id="363" name="Shape 4" descr="Inline image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141</xdr:row>
      <xdr:rowOff>0</xdr:rowOff>
    </xdr:from>
    <xdr:ext cx="323850" cy="323850"/>
    <xdr:sp macro="" textlink="">
      <xdr:nvSpPr>
        <xdr:cNvPr id="364" name="Shape 4" descr="Inline image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141</xdr:row>
      <xdr:rowOff>0</xdr:rowOff>
    </xdr:from>
    <xdr:ext cx="323850" cy="323850"/>
    <xdr:sp macro="" textlink="">
      <xdr:nvSpPr>
        <xdr:cNvPr id="365" name="Shape 4" descr="Inline image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141</xdr:row>
      <xdr:rowOff>0</xdr:rowOff>
    </xdr:from>
    <xdr:ext cx="323850" cy="323850"/>
    <xdr:sp macro="" textlink="">
      <xdr:nvSpPr>
        <xdr:cNvPr id="366" name="Shape 4" descr="Inline image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141</xdr:row>
      <xdr:rowOff>0</xdr:rowOff>
    </xdr:from>
    <xdr:ext cx="323850" cy="323850"/>
    <xdr:sp macro="" textlink="">
      <xdr:nvSpPr>
        <xdr:cNvPr id="367" name="Shape 4" descr="Inline image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141</xdr:row>
      <xdr:rowOff>0</xdr:rowOff>
    </xdr:from>
    <xdr:ext cx="323850" cy="323850"/>
    <xdr:sp macro="" textlink="">
      <xdr:nvSpPr>
        <xdr:cNvPr id="368" name="Shape 4" descr="Inline image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141</xdr:row>
      <xdr:rowOff>0</xdr:rowOff>
    </xdr:from>
    <xdr:ext cx="323850" cy="323850"/>
    <xdr:sp macro="" textlink="">
      <xdr:nvSpPr>
        <xdr:cNvPr id="369" name="Shape 4" descr="Inline image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141</xdr:row>
      <xdr:rowOff>0</xdr:rowOff>
    </xdr:from>
    <xdr:ext cx="323850" cy="323850"/>
    <xdr:sp macro="" textlink="">
      <xdr:nvSpPr>
        <xdr:cNvPr id="370" name="Shape 4" descr="Inline image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141</xdr:row>
      <xdr:rowOff>0</xdr:rowOff>
    </xdr:from>
    <xdr:ext cx="323850" cy="323850"/>
    <xdr:sp macro="" textlink="">
      <xdr:nvSpPr>
        <xdr:cNvPr id="371" name="Shape 4" descr="Inline image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141</xdr:row>
      <xdr:rowOff>0</xdr:rowOff>
    </xdr:from>
    <xdr:ext cx="323850" cy="323850"/>
    <xdr:sp macro="" textlink="">
      <xdr:nvSpPr>
        <xdr:cNvPr id="372" name="Shape 4" descr="Inline image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141</xdr:row>
      <xdr:rowOff>0</xdr:rowOff>
    </xdr:from>
    <xdr:ext cx="323850" cy="323850"/>
    <xdr:sp macro="" textlink="">
      <xdr:nvSpPr>
        <xdr:cNvPr id="373" name="Shape 4" descr="Inline image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141</xdr:row>
      <xdr:rowOff>0</xdr:rowOff>
    </xdr:from>
    <xdr:ext cx="323850" cy="323850"/>
    <xdr:sp macro="" textlink="">
      <xdr:nvSpPr>
        <xdr:cNvPr id="374" name="Shape 4" descr="Inline image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141</xdr:row>
      <xdr:rowOff>0</xdr:rowOff>
    </xdr:from>
    <xdr:ext cx="323850" cy="323850"/>
    <xdr:sp macro="" textlink="">
      <xdr:nvSpPr>
        <xdr:cNvPr id="375" name="Shape 4" descr="Inline image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141</xdr:row>
      <xdr:rowOff>0</xdr:rowOff>
    </xdr:from>
    <xdr:ext cx="323850" cy="323850"/>
    <xdr:sp macro="" textlink="">
      <xdr:nvSpPr>
        <xdr:cNvPr id="376" name="Shape 4" descr="Inline image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141</xdr:row>
      <xdr:rowOff>0</xdr:rowOff>
    </xdr:from>
    <xdr:ext cx="323850" cy="323850"/>
    <xdr:sp macro="" textlink="">
      <xdr:nvSpPr>
        <xdr:cNvPr id="377" name="Shape 4" descr="Inline image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141</xdr:row>
      <xdr:rowOff>0</xdr:rowOff>
    </xdr:from>
    <xdr:ext cx="323850" cy="323850"/>
    <xdr:sp macro="" textlink="">
      <xdr:nvSpPr>
        <xdr:cNvPr id="378" name="Shape 4" descr="Inline image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twoCellAnchor editAs="oneCell">
    <xdr:from>
      <xdr:col>0</xdr:col>
      <xdr:colOff>346074</xdr:colOff>
      <xdr:row>189</xdr:row>
      <xdr:rowOff>6351</xdr:rowOff>
    </xdr:from>
    <xdr:to>
      <xdr:col>1</xdr:col>
      <xdr:colOff>1250950</xdr:colOff>
      <xdr:row>196</xdr:row>
      <xdr:rowOff>12701</xdr:rowOff>
    </xdr:to>
    <xdr:pic>
      <xdr:nvPicPr>
        <xdr:cNvPr id="379" name="Picture 378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6074" y="68414901"/>
          <a:ext cx="1905001" cy="2540000"/>
        </a:xfrm>
        <a:prstGeom prst="rect">
          <a:avLst/>
        </a:prstGeom>
      </xdr:spPr>
    </xdr:pic>
    <xdr:clientData/>
  </xdr:twoCellAnchor>
  <xdr:twoCellAnchor editAs="oneCell">
    <xdr:from>
      <xdr:col>1</xdr:col>
      <xdr:colOff>1631949</xdr:colOff>
      <xdr:row>189</xdr:row>
      <xdr:rowOff>15878</xdr:rowOff>
    </xdr:from>
    <xdr:to>
      <xdr:col>3</xdr:col>
      <xdr:colOff>965200</xdr:colOff>
      <xdr:row>200</xdr:row>
      <xdr:rowOff>98428</xdr:rowOff>
    </xdr:to>
    <xdr:pic>
      <xdr:nvPicPr>
        <xdr:cNvPr id="380" name="Picture 379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32074" y="68424428"/>
          <a:ext cx="3048001" cy="4064000"/>
        </a:xfrm>
        <a:prstGeom prst="rect">
          <a:avLst/>
        </a:prstGeom>
      </xdr:spPr>
    </xdr:pic>
    <xdr:clientData/>
  </xdr:twoCellAnchor>
  <xdr:twoCellAnchor editAs="oneCell">
    <xdr:from>
      <xdr:col>4</xdr:col>
      <xdr:colOff>22224</xdr:colOff>
      <xdr:row>189</xdr:row>
      <xdr:rowOff>25401</xdr:rowOff>
    </xdr:from>
    <xdr:to>
      <xdr:col>5</xdr:col>
      <xdr:colOff>812800</xdr:colOff>
      <xdr:row>196</xdr:row>
      <xdr:rowOff>31751</xdr:rowOff>
    </xdr:to>
    <xdr:pic>
      <xdr:nvPicPr>
        <xdr:cNvPr id="381" name="Picture 38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51524" y="68433951"/>
          <a:ext cx="1905001" cy="2540000"/>
        </a:xfrm>
        <a:prstGeom prst="rect">
          <a:avLst/>
        </a:prstGeom>
      </xdr:spPr>
    </xdr:pic>
    <xdr:clientData/>
  </xdr:twoCellAnchor>
  <xdr:twoCellAnchor editAs="oneCell">
    <xdr:from>
      <xdr:col>6</xdr:col>
      <xdr:colOff>460374</xdr:colOff>
      <xdr:row>189</xdr:row>
      <xdr:rowOff>15876</xdr:rowOff>
    </xdr:from>
    <xdr:to>
      <xdr:col>9</xdr:col>
      <xdr:colOff>812800</xdr:colOff>
      <xdr:row>196</xdr:row>
      <xdr:rowOff>22226</xdr:rowOff>
    </xdr:to>
    <xdr:pic>
      <xdr:nvPicPr>
        <xdr:cNvPr id="382" name="Picture 381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32774" y="68424426"/>
          <a:ext cx="1905001" cy="2540000"/>
        </a:xfrm>
        <a:prstGeom prst="rect">
          <a:avLst/>
        </a:prstGeom>
      </xdr:spPr>
    </xdr:pic>
    <xdr:clientData/>
  </xdr:twoCellAnchor>
  <xdr:twoCellAnchor editAs="oneCell">
    <xdr:from>
      <xdr:col>0</xdr:col>
      <xdr:colOff>317499</xdr:colOff>
      <xdr:row>201</xdr:row>
      <xdr:rowOff>44451</xdr:rowOff>
    </xdr:from>
    <xdr:to>
      <xdr:col>1</xdr:col>
      <xdr:colOff>1222375</xdr:colOff>
      <xdr:row>208</xdr:row>
      <xdr:rowOff>50801</xdr:rowOff>
    </xdr:to>
    <xdr:pic>
      <xdr:nvPicPr>
        <xdr:cNvPr id="383" name="Picture 382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499" y="72796401"/>
          <a:ext cx="1905001" cy="2540000"/>
        </a:xfrm>
        <a:prstGeom prst="rect">
          <a:avLst/>
        </a:prstGeom>
      </xdr:spPr>
    </xdr:pic>
    <xdr:clientData/>
  </xdr:twoCellAnchor>
  <xdr:twoCellAnchor editAs="oneCell">
    <xdr:from>
      <xdr:col>1</xdr:col>
      <xdr:colOff>1565274</xdr:colOff>
      <xdr:row>200</xdr:row>
      <xdr:rowOff>358776</xdr:rowOff>
    </xdr:from>
    <xdr:to>
      <xdr:col>2</xdr:col>
      <xdr:colOff>917575</xdr:colOff>
      <xdr:row>208</xdr:row>
      <xdr:rowOff>3176</xdr:rowOff>
    </xdr:to>
    <xdr:pic>
      <xdr:nvPicPr>
        <xdr:cNvPr id="384" name="Picture 383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65399" y="72748776"/>
          <a:ext cx="1905001" cy="2540000"/>
        </a:xfrm>
        <a:prstGeom prst="rect">
          <a:avLst/>
        </a:prstGeom>
      </xdr:spPr>
    </xdr:pic>
    <xdr:clientData/>
  </xdr:twoCellAnchor>
  <xdr:twoCellAnchor editAs="oneCell">
    <xdr:from>
      <xdr:col>3</xdr:col>
      <xdr:colOff>88899</xdr:colOff>
      <xdr:row>201</xdr:row>
      <xdr:rowOff>6351</xdr:rowOff>
    </xdr:from>
    <xdr:to>
      <xdr:col>4</xdr:col>
      <xdr:colOff>879475</xdr:colOff>
      <xdr:row>208</xdr:row>
      <xdr:rowOff>12701</xdr:rowOff>
    </xdr:to>
    <xdr:pic>
      <xdr:nvPicPr>
        <xdr:cNvPr id="385" name="Picture 384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3774" y="72758301"/>
          <a:ext cx="1905001" cy="2540000"/>
        </a:xfrm>
        <a:prstGeom prst="rect">
          <a:avLst/>
        </a:prstGeom>
      </xdr:spPr>
    </xdr:pic>
    <xdr:clientData/>
  </xdr:twoCellAnchor>
  <xdr:twoCellAnchor editAs="oneCell">
    <xdr:from>
      <xdr:col>5</xdr:col>
      <xdr:colOff>250824</xdr:colOff>
      <xdr:row>201</xdr:row>
      <xdr:rowOff>6351</xdr:rowOff>
    </xdr:from>
    <xdr:to>
      <xdr:col>8</xdr:col>
      <xdr:colOff>3175</xdr:colOff>
      <xdr:row>208</xdr:row>
      <xdr:rowOff>12701</xdr:rowOff>
    </xdr:to>
    <xdr:pic>
      <xdr:nvPicPr>
        <xdr:cNvPr id="386" name="Picture 385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94549" y="72758301"/>
          <a:ext cx="1905001" cy="254000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201</xdr:row>
      <xdr:rowOff>15877</xdr:rowOff>
    </xdr:from>
    <xdr:to>
      <xdr:col>10</xdr:col>
      <xdr:colOff>714376</xdr:colOff>
      <xdr:row>208</xdr:row>
      <xdr:rowOff>22227</xdr:rowOff>
    </xdr:to>
    <xdr:pic>
      <xdr:nvPicPr>
        <xdr:cNvPr id="387" name="Picture 386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04374" y="72767827"/>
          <a:ext cx="1905001" cy="2540000"/>
        </a:xfrm>
        <a:prstGeom prst="rect">
          <a:avLst/>
        </a:prstGeom>
      </xdr:spPr>
    </xdr:pic>
    <xdr:clientData/>
  </xdr:twoCellAnchor>
  <xdr:twoCellAnchor editAs="oneCell">
    <xdr:from>
      <xdr:col>0</xdr:col>
      <xdr:colOff>317499</xdr:colOff>
      <xdr:row>209</xdr:row>
      <xdr:rowOff>44451</xdr:rowOff>
    </xdr:from>
    <xdr:to>
      <xdr:col>1</xdr:col>
      <xdr:colOff>1222375</xdr:colOff>
      <xdr:row>216</xdr:row>
      <xdr:rowOff>50801</xdr:rowOff>
    </xdr:to>
    <xdr:pic>
      <xdr:nvPicPr>
        <xdr:cNvPr id="388" name="Picture 387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499" y="75692001"/>
          <a:ext cx="1905001" cy="2540000"/>
        </a:xfrm>
        <a:prstGeom prst="rect">
          <a:avLst/>
        </a:prstGeom>
      </xdr:spPr>
    </xdr:pic>
    <xdr:clientData/>
  </xdr:twoCellAnchor>
  <xdr:twoCellAnchor editAs="oneCell">
    <xdr:from>
      <xdr:col>1</xdr:col>
      <xdr:colOff>1536699</xdr:colOff>
      <xdr:row>209</xdr:row>
      <xdr:rowOff>15877</xdr:rowOff>
    </xdr:from>
    <xdr:to>
      <xdr:col>2</xdr:col>
      <xdr:colOff>889000</xdr:colOff>
      <xdr:row>216</xdr:row>
      <xdr:rowOff>22227</xdr:rowOff>
    </xdr:to>
    <xdr:pic>
      <xdr:nvPicPr>
        <xdr:cNvPr id="389" name="Picture 388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36824" y="75663427"/>
          <a:ext cx="1905001" cy="2540000"/>
        </a:xfrm>
        <a:prstGeom prst="rect">
          <a:avLst/>
        </a:prstGeom>
      </xdr:spPr>
    </xdr:pic>
    <xdr:clientData/>
  </xdr:twoCellAnchor>
  <xdr:twoCellAnchor editAs="oneCell">
    <xdr:from>
      <xdr:col>3</xdr:col>
      <xdr:colOff>88899</xdr:colOff>
      <xdr:row>209</xdr:row>
      <xdr:rowOff>15876</xdr:rowOff>
    </xdr:from>
    <xdr:to>
      <xdr:col>4</xdr:col>
      <xdr:colOff>879475</xdr:colOff>
      <xdr:row>216</xdr:row>
      <xdr:rowOff>22226</xdr:rowOff>
    </xdr:to>
    <xdr:pic>
      <xdr:nvPicPr>
        <xdr:cNvPr id="390" name="Picture 389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3774" y="75663426"/>
          <a:ext cx="1905001" cy="2540000"/>
        </a:xfrm>
        <a:prstGeom prst="rect">
          <a:avLst/>
        </a:prstGeom>
      </xdr:spPr>
    </xdr:pic>
    <xdr:clientData/>
  </xdr:twoCellAnchor>
  <xdr:twoCellAnchor editAs="oneCell">
    <xdr:from>
      <xdr:col>5</xdr:col>
      <xdr:colOff>393699</xdr:colOff>
      <xdr:row>209</xdr:row>
      <xdr:rowOff>15876</xdr:rowOff>
    </xdr:from>
    <xdr:to>
      <xdr:col>8</xdr:col>
      <xdr:colOff>146050</xdr:colOff>
      <xdr:row>216</xdr:row>
      <xdr:rowOff>22226</xdr:rowOff>
    </xdr:to>
    <xdr:pic>
      <xdr:nvPicPr>
        <xdr:cNvPr id="391" name="Picture 39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37424" y="75663426"/>
          <a:ext cx="1905001" cy="2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3"/>
  <sheetViews>
    <sheetView tabSelected="1" workbookViewId="0">
      <pane ySplit="1" topLeftCell="A2" activePane="bottomLeft" state="frozen"/>
      <selection pane="bottomLeft" activeCell="N8" sqref="N8"/>
    </sheetView>
  </sheetViews>
  <sheetFormatPr defaultColWidth="14.42578125" defaultRowHeight="15" customHeight="1" x14ac:dyDescent="0.25"/>
  <cols>
    <col min="1" max="1" width="15" customWidth="1"/>
    <col min="2" max="2" width="38.28515625" customWidth="1"/>
    <col min="3" max="3" width="17.42578125" customWidth="1"/>
    <col min="4" max="5" width="16.7109375" customWidth="1"/>
    <col min="6" max="6" width="12.42578125" customWidth="1"/>
    <col min="7" max="7" width="8.140625" customWidth="1"/>
    <col min="8" max="8" width="11.7109375" customWidth="1"/>
    <col min="9" max="9" width="3.42578125" customWidth="1"/>
  </cols>
  <sheetData>
    <row r="1" spans="1:10" ht="28.5" customHeight="1" x14ac:dyDescent="0.25">
      <c r="A1" s="1" t="s">
        <v>0</v>
      </c>
      <c r="B1" s="2" t="s">
        <v>1</v>
      </c>
      <c r="C1" s="2" t="s">
        <v>2</v>
      </c>
      <c r="D1" s="3" t="s">
        <v>3</v>
      </c>
      <c r="E1" s="4" t="s">
        <v>4</v>
      </c>
      <c r="F1" s="4" t="s">
        <v>5</v>
      </c>
      <c r="G1" s="5" t="s">
        <v>6</v>
      </c>
      <c r="H1" s="6" t="s">
        <v>7</v>
      </c>
      <c r="I1" s="7"/>
    </row>
    <row r="2" spans="1:10" ht="28.5" customHeight="1" x14ac:dyDescent="0.25">
      <c r="A2" s="8" t="s">
        <v>8</v>
      </c>
      <c r="B2" s="9" t="s">
        <v>9</v>
      </c>
      <c r="C2" s="9"/>
      <c r="D2" s="10"/>
      <c r="E2" s="11"/>
      <c r="F2" s="9"/>
      <c r="G2" s="9">
        <f>16*1800+898</f>
        <v>29698</v>
      </c>
      <c r="H2" s="9" t="s">
        <v>10</v>
      </c>
      <c r="I2" s="12" t="s">
        <v>11</v>
      </c>
      <c r="J2">
        <v>37122.5</v>
      </c>
    </row>
    <row r="3" spans="1:10" ht="28.5" customHeight="1" x14ac:dyDescent="0.25">
      <c r="A3" s="8" t="s">
        <v>12</v>
      </c>
      <c r="B3" s="9" t="s">
        <v>13</v>
      </c>
      <c r="C3" s="9"/>
      <c r="D3" s="10" t="s">
        <v>14</v>
      </c>
      <c r="E3" s="13" t="s">
        <v>15</v>
      </c>
      <c r="F3" s="9">
        <v>307977</v>
      </c>
      <c r="G3" s="9">
        <f>(9*24+15)+21+34</f>
        <v>286</v>
      </c>
      <c r="H3" s="9" t="s">
        <v>16</v>
      </c>
      <c r="I3" s="12" t="s">
        <v>11</v>
      </c>
      <c r="J3">
        <v>576</v>
      </c>
    </row>
    <row r="4" spans="1:10" ht="28.5" customHeight="1" x14ac:dyDescent="0.25">
      <c r="A4" s="8" t="s">
        <v>17</v>
      </c>
      <c r="B4" s="9" t="s">
        <v>18</v>
      </c>
      <c r="C4" s="9" t="s">
        <v>19</v>
      </c>
      <c r="D4" s="10" t="s">
        <v>20</v>
      </c>
      <c r="E4" s="11" t="s">
        <v>21</v>
      </c>
      <c r="F4" s="9" t="s">
        <v>22</v>
      </c>
      <c r="G4" s="9">
        <f>30+12</f>
        <v>42</v>
      </c>
      <c r="H4" s="9" t="s">
        <v>23</v>
      </c>
      <c r="I4" s="7"/>
      <c r="J4">
        <v>84</v>
      </c>
    </row>
    <row r="5" spans="1:10" ht="28.5" customHeight="1" x14ac:dyDescent="0.25">
      <c r="A5" s="8" t="s">
        <v>24</v>
      </c>
      <c r="B5" s="9" t="s">
        <v>25</v>
      </c>
      <c r="C5" s="9" t="s">
        <v>26</v>
      </c>
      <c r="D5" s="10" t="s">
        <v>27</v>
      </c>
      <c r="E5" s="11" t="s">
        <v>28</v>
      </c>
      <c r="F5" s="9" t="s">
        <v>29</v>
      </c>
      <c r="G5" s="9">
        <f>53+180</f>
        <v>233</v>
      </c>
      <c r="H5" s="9" t="s">
        <v>30</v>
      </c>
      <c r="I5" s="12" t="s">
        <v>11</v>
      </c>
      <c r="J5">
        <v>466</v>
      </c>
    </row>
    <row r="6" spans="1:10" ht="28.5" customHeight="1" x14ac:dyDescent="0.25">
      <c r="A6" s="8" t="s">
        <v>31</v>
      </c>
      <c r="B6" s="9" t="s">
        <v>25</v>
      </c>
      <c r="C6" s="9" t="s">
        <v>26</v>
      </c>
      <c r="D6" s="10" t="s">
        <v>32</v>
      </c>
      <c r="E6" s="11" t="s">
        <v>28</v>
      </c>
      <c r="F6" s="9" t="s">
        <v>33</v>
      </c>
      <c r="G6" s="9">
        <v>65</v>
      </c>
      <c r="H6" s="9" t="s">
        <v>34</v>
      </c>
      <c r="I6" s="7"/>
      <c r="J6">
        <v>130</v>
      </c>
    </row>
    <row r="7" spans="1:10" ht="28.5" customHeight="1" x14ac:dyDescent="0.25">
      <c r="A7" s="14" t="s">
        <v>35</v>
      </c>
      <c r="B7" s="9" t="s">
        <v>25</v>
      </c>
      <c r="C7" s="9" t="s">
        <v>26</v>
      </c>
      <c r="D7" s="10" t="s">
        <v>36</v>
      </c>
      <c r="E7" s="11" t="s">
        <v>28</v>
      </c>
      <c r="F7" s="9" t="s">
        <v>37</v>
      </c>
      <c r="G7" s="9">
        <v>124</v>
      </c>
      <c r="H7" s="9" t="s">
        <v>38</v>
      </c>
      <c r="I7" s="7"/>
      <c r="J7">
        <v>248</v>
      </c>
    </row>
    <row r="8" spans="1:10" ht="28.5" customHeight="1" x14ac:dyDescent="0.25">
      <c r="A8" s="8" t="s">
        <v>39</v>
      </c>
      <c r="B8" s="9" t="s">
        <v>40</v>
      </c>
      <c r="C8" s="9" t="s">
        <v>41</v>
      </c>
      <c r="D8" s="10" t="s">
        <v>20</v>
      </c>
      <c r="E8" s="11" t="s">
        <v>42</v>
      </c>
      <c r="F8" s="9" t="s">
        <v>43</v>
      </c>
      <c r="G8" s="15">
        <v>2</v>
      </c>
      <c r="H8" s="9" t="s">
        <v>44</v>
      </c>
      <c r="I8" s="7"/>
      <c r="J8">
        <v>4</v>
      </c>
    </row>
    <row r="9" spans="1:10" ht="28.5" customHeight="1" x14ac:dyDescent="0.25">
      <c r="A9" s="8" t="s">
        <v>45</v>
      </c>
      <c r="B9" s="9" t="s">
        <v>46</v>
      </c>
      <c r="C9" s="9" t="s">
        <v>47</v>
      </c>
      <c r="D9" s="10" t="s">
        <v>48</v>
      </c>
      <c r="E9" s="11" t="s">
        <v>49</v>
      </c>
      <c r="F9" s="9" t="s">
        <v>50</v>
      </c>
      <c r="G9" s="9">
        <v>57</v>
      </c>
      <c r="H9" s="9" t="s">
        <v>51</v>
      </c>
      <c r="I9" s="7"/>
      <c r="J9">
        <v>114</v>
      </c>
    </row>
    <row r="10" spans="1:10" ht="28.5" customHeight="1" x14ac:dyDescent="0.25">
      <c r="A10" s="8" t="s">
        <v>52</v>
      </c>
      <c r="B10" s="9" t="s">
        <v>53</v>
      </c>
      <c r="C10" s="9" t="s">
        <v>54</v>
      </c>
      <c r="D10" s="10" t="s">
        <v>48</v>
      </c>
      <c r="E10" s="11" t="s">
        <v>55</v>
      </c>
      <c r="F10" s="9" t="s">
        <v>56</v>
      </c>
      <c r="G10" s="16">
        <v>112</v>
      </c>
      <c r="H10" s="16" t="s">
        <v>57</v>
      </c>
      <c r="I10" s="7"/>
      <c r="J10">
        <v>224</v>
      </c>
    </row>
    <row r="11" spans="1:10" ht="28.5" customHeight="1" x14ac:dyDescent="0.25">
      <c r="A11" s="8" t="s">
        <v>58</v>
      </c>
      <c r="B11" s="9" t="s">
        <v>59</v>
      </c>
      <c r="C11" s="9" t="s">
        <v>60</v>
      </c>
      <c r="D11" s="10" t="s">
        <v>61</v>
      </c>
      <c r="E11" s="11" t="s">
        <v>62</v>
      </c>
      <c r="F11" s="9" t="s">
        <v>63</v>
      </c>
      <c r="G11" s="9">
        <f>87+43</f>
        <v>130</v>
      </c>
      <c r="H11" s="9" t="s">
        <v>64</v>
      </c>
      <c r="I11" s="12" t="s">
        <v>11</v>
      </c>
      <c r="J11">
        <v>260</v>
      </c>
    </row>
    <row r="12" spans="1:10" ht="28.5" customHeight="1" x14ac:dyDescent="0.25">
      <c r="A12" s="8" t="s">
        <v>65</v>
      </c>
      <c r="B12" s="9" t="s">
        <v>59</v>
      </c>
      <c r="C12" s="9" t="s">
        <v>66</v>
      </c>
      <c r="D12" s="10" t="s">
        <v>67</v>
      </c>
      <c r="E12" s="11" t="s">
        <v>68</v>
      </c>
      <c r="F12" s="9" t="s">
        <v>69</v>
      </c>
      <c r="G12" s="9">
        <v>73</v>
      </c>
      <c r="H12" s="9" t="s">
        <v>70</v>
      </c>
      <c r="I12" s="7"/>
      <c r="J12">
        <v>146</v>
      </c>
    </row>
    <row r="13" spans="1:10" ht="28.5" customHeight="1" x14ac:dyDescent="0.25">
      <c r="A13" s="8" t="s">
        <v>71</v>
      </c>
      <c r="B13" s="9" t="s">
        <v>59</v>
      </c>
      <c r="C13" s="9" t="s">
        <v>60</v>
      </c>
      <c r="D13" s="10" t="s">
        <v>72</v>
      </c>
      <c r="E13" s="11" t="s">
        <v>73</v>
      </c>
      <c r="F13" s="9" t="s">
        <v>74</v>
      </c>
      <c r="G13" s="9">
        <v>105</v>
      </c>
      <c r="H13" s="9" t="s">
        <v>75</v>
      </c>
      <c r="I13" s="7"/>
      <c r="J13">
        <v>210</v>
      </c>
    </row>
    <row r="14" spans="1:10" ht="28.5" customHeight="1" x14ac:dyDescent="0.25">
      <c r="A14" s="14" t="s">
        <v>76</v>
      </c>
      <c r="B14" s="9" t="s">
        <v>59</v>
      </c>
      <c r="C14" s="9" t="s">
        <v>60</v>
      </c>
      <c r="D14" s="10" t="s">
        <v>77</v>
      </c>
      <c r="E14" s="11" t="s">
        <v>78</v>
      </c>
      <c r="F14" s="9" t="s">
        <v>79</v>
      </c>
      <c r="G14" s="9">
        <v>95</v>
      </c>
      <c r="H14" s="9" t="s">
        <v>80</v>
      </c>
      <c r="I14" s="7"/>
      <c r="J14">
        <v>190</v>
      </c>
    </row>
    <row r="15" spans="1:10" ht="28.5" customHeight="1" x14ac:dyDescent="0.25">
      <c r="A15" s="8" t="s">
        <v>81</v>
      </c>
      <c r="B15" s="9" t="s">
        <v>82</v>
      </c>
      <c r="C15" s="9" t="s">
        <v>83</v>
      </c>
      <c r="D15" s="10" t="s">
        <v>84</v>
      </c>
      <c r="E15" s="11" t="s">
        <v>85</v>
      </c>
      <c r="F15" s="9">
        <v>61190</v>
      </c>
      <c r="G15" s="9">
        <v>52</v>
      </c>
      <c r="H15" s="9" t="s">
        <v>86</v>
      </c>
      <c r="I15" s="7"/>
      <c r="J15" s="20">
        <v>130</v>
      </c>
    </row>
    <row r="16" spans="1:10" ht="28.5" customHeight="1" x14ac:dyDescent="0.25">
      <c r="A16" s="8" t="s">
        <v>87</v>
      </c>
      <c r="B16" s="9" t="s">
        <v>82</v>
      </c>
      <c r="C16" s="9" t="s">
        <v>83</v>
      </c>
      <c r="D16" s="10" t="s">
        <v>88</v>
      </c>
      <c r="E16" s="11" t="s">
        <v>28</v>
      </c>
      <c r="F16" s="9">
        <v>60690</v>
      </c>
      <c r="G16" s="9">
        <v>53</v>
      </c>
      <c r="H16" s="9" t="s">
        <v>89</v>
      </c>
      <c r="I16" s="7"/>
      <c r="J16" s="20">
        <v>132.5</v>
      </c>
    </row>
    <row r="17" spans="1:10" ht="28.5" customHeight="1" x14ac:dyDescent="0.25">
      <c r="A17" s="8" t="s">
        <v>90</v>
      </c>
      <c r="B17" s="9" t="s">
        <v>91</v>
      </c>
      <c r="C17" s="9" t="s">
        <v>92</v>
      </c>
      <c r="D17" s="10" t="s">
        <v>93</v>
      </c>
      <c r="E17" s="11" t="s">
        <v>28</v>
      </c>
      <c r="F17" s="9" t="s">
        <v>94</v>
      </c>
      <c r="G17" s="15">
        <v>1418</v>
      </c>
      <c r="H17" s="9" t="s">
        <v>95</v>
      </c>
      <c r="I17" s="12" t="s">
        <v>11</v>
      </c>
      <c r="J17">
        <v>5672</v>
      </c>
    </row>
    <row r="18" spans="1:10" ht="28.5" customHeight="1" x14ac:dyDescent="0.25">
      <c r="A18" s="8" t="s">
        <v>96</v>
      </c>
      <c r="B18" s="9" t="s">
        <v>97</v>
      </c>
      <c r="C18" s="9" t="s">
        <v>98</v>
      </c>
      <c r="D18" s="10" t="s">
        <v>99</v>
      </c>
      <c r="E18" s="11" t="s">
        <v>28</v>
      </c>
      <c r="F18" s="9" t="s">
        <v>100</v>
      </c>
      <c r="G18" s="9">
        <v>131</v>
      </c>
      <c r="H18" s="9" t="s">
        <v>101</v>
      </c>
      <c r="I18" s="7"/>
      <c r="J18">
        <v>262</v>
      </c>
    </row>
    <row r="19" spans="1:10" ht="28.5" customHeight="1" x14ac:dyDescent="0.25">
      <c r="A19" s="8" t="s">
        <v>102</v>
      </c>
      <c r="B19" s="9" t="s">
        <v>103</v>
      </c>
      <c r="C19" s="9" t="s">
        <v>104</v>
      </c>
      <c r="D19" s="10" t="s">
        <v>105</v>
      </c>
      <c r="E19" s="11" t="s">
        <v>106</v>
      </c>
      <c r="F19" s="17" t="s">
        <v>107</v>
      </c>
      <c r="G19" s="9">
        <f>20+297</f>
        <v>317</v>
      </c>
      <c r="H19" s="9" t="s">
        <v>108</v>
      </c>
      <c r="I19" s="12" t="s">
        <v>11</v>
      </c>
      <c r="J19">
        <v>634</v>
      </c>
    </row>
    <row r="20" spans="1:10" ht="28.5" customHeight="1" x14ac:dyDescent="0.25">
      <c r="A20" s="14" t="s">
        <v>109</v>
      </c>
      <c r="B20" s="9" t="s">
        <v>103</v>
      </c>
      <c r="C20" s="9" t="s">
        <v>104</v>
      </c>
      <c r="D20" s="10" t="s">
        <v>110</v>
      </c>
      <c r="E20" s="11" t="s">
        <v>111</v>
      </c>
      <c r="F20" s="17" t="s">
        <v>112</v>
      </c>
      <c r="G20" s="15">
        <v>86</v>
      </c>
      <c r="H20" s="9" t="s">
        <v>113</v>
      </c>
      <c r="I20" s="7"/>
      <c r="J20">
        <v>172</v>
      </c>
    </row>
    <row r="21" spans="1:10" ht="28.5" customHeight="1" x14ac:dyDescent="0.25">
      <c r="A21" s="14" t="s">
        <v>114</v>
      </c>
      <c r="B21" s="9" t="s">
        <v>103</v>
      </c>
      <c r="C21" s="9" t="s">
        <v>104</v>
      </c>
      <c r="D21" s="10" t="s">
        <v>115</v>
      </c>
      <c r="E21" s="11" t="s">
        <v>116</v>
      </c>
      <c r="F21" s="17" t="s">
        <v>117</v>
      </c>
      <c r="G21" s="9">
        <v>185</v>
      </c>
      <c r="H21" s="9" t="s">
        <v>118</v>
      </c>
      <c r="I21" s="12" t="s">
        <v>11</v>
      </c>
      <c r="J21">
        <v>370</v>
      </c>
    </row>
    <row r="22" spans="1:10" ht="28.5" customHeight="1" x14ac:dyDescent="0.25">
      <c r="A22" s="8" t="s">
        <v>119</v>
      </c>
      <c r="B22" s="9" t="s">
        <v>120</v>
      </c>
      <c r="C22" s="9" t="s">
        <v>121</v>
      </c>
      <c r="D22" s="10" t="s">
        <v>122</v>
      </c>
      <c r="E22" s="11" t="s">
        <v>28</v>
      </c>
      <c r="F22" s="9" t="s">
        <v>123</v>
      </c>
      <c r="G22" s="9">
        <f>69*32+18+29+36</f>
        <v>2291</v>
      </c>
      <c r="H22" s="9" t="s">
        <v>124</v>
      </c>
      <c r="I22" s="12" t="s">
        <v>11</v>
      </c>
      <c r="J22">
        <v>8018.5</v>
      </c>
    </row>
    <row r="23" spans="1:10" ht="28.5" customHeight="1" x14ac:dyDescent="0.25">
      <c r="A23" s="8" t="s">
        <v>125</v>
      </c>
      <c r="B23" s="9" t="s">
        <v>126</v>
      </c>
      <c r="C23" s="9" t="s">
        <v>127</v>
      </c>
      <c r="D23" s="10" t="s">
        <v>128</v>
      </c>
      <c r="E23" s="11" t="s">
        <v>129</v>
      </c>
      <c r="F23" s="9" t="s">
        <v>130</v>
      </c>
      <c r="G23" s="9">
        <f>95+82</f>
        <v>177</v>
      </c>
      <c r="H23" s="9" t="s">
        <v>80</v>
      </c>
      <c r="I23" s="12" t="s">
        <v>11</v>
      </c>
      <c r="J23">
        <v>619.5</v>
      </c>
    </row>
    <row r="24" spans="1:10" ht="28.5" customHeight="1" x14ac:dyDescent="0.25">
      <c r="A24" s="8" t="s">
        <v>131</v>
      </c>
      <c r="B24" s="9" t="s">
        <v>132</v>
      </c>
      <c r="C24" s="9" t="s">
        <v>133</v>
      </c>
      <c r="D24" s="10" t="s">
        <v>134</v>
      </c>
      <c r="E24" s="11" t="s">
        <v>28</v>
      </c>
      <c r="F24" s="9" t="s">
        <v>135</v>
      </c>
      <c r="G24" s="9">
        <v>66</v>
      </c>
      <c r="H24" s="9" t="s">
        <v>136</v>
      </c>
      <c r="I24" s="7"/>
      <c r="J24">
        <v>132</v>
      </c>
    </row>
    <row r="25" spans="1:10" ht="28.5" customHeight="1" x14ac:dyDescent="0.25">
      <c r="A25" s="8" t="s">
        <v>137</v>
      </c>
      <c r="B25" s="9" t="s">
        <v>138</v>
      </c>
      <c r="C25" s="9" t="s">
        <v>139</v>
      </c>
      <c r="D25" s="10" t="s">
        <v>140</v>
      </c>
      <c r="E25" s="11" t="s">
        <v>28</v>
      </c>
      <c r="F25" s="9" t="s">
        <v>22</v>
      </c>
      <c r="G25" s="9">
        <v>35</v>
      </c>
      <c r="H25" s="9" t="s">
        <v>141</v>
      </c>
      <c r="I25" s="7"/>
      <c r="J25">
        <v>70</v>
      </c>
    </row>
    <row r="26" spans="1:10" ht="28.5" customHeight="1" x14ac:dyDescent="0.25">
      <c r="A26" s="8" t="s">
        <v>142</v>
      </c>
      <c r="B26" s="9" t="s">
        <v>138</v>
      </c>
      <c r="C26" s="9" t="s">
        <v>139</v>
      </c>
      <c r="D26" s="10" t="s">
        <v>143</v>
      </c>
      <c r="E26" s="11" t="s">
        <v>28</v>
      </c>
      <c r="F26" s="9" t="s">
        <v>144</v>
      </c>
      <c r="G26" s="9">
        <f>233+261+240+478</f>
        <v>1212</v>
      </c>
      <c r="H26" s="9" t="s">
        <v>145</v>
      </c>
      <c r="I26" s="12" t="s">
        <v>11</v>
      </c>
      <c r="J26">
        <v>2424</v>
      </c>
    </row>
    <row r="27" spans="1:10" ht="28.5" customHeight="1" x14ac:dyDescent="0.25">
      <c r="A27" s="8" t="s">
        <v>146</v>
      </c>
      <c r="B27" s="9" t="s">
        <v>138</v>
      </c>
      <c r="C27" s="9" t="s">
        <v>139</v>
      </c>
      <c r="D27" s="10" t="s">
        <v>147</v>
      </c>
      <c r="E27" s="11" t="s">
        <v>28</v>
      </c>
      <c r="F27" s="9" t="s">
        <v>148</v>
      </c>
      <c r="G27" s="9">
        <v>35</v>
      </c>
      <c r="H27" s="9" t="s">
        <v>141</v>
      </c>
      <c r="I27" s="7"/>
      <c r="J27">
        <v>70</v>
      </c>
    </row>
    <row r="28" spans="1:10" ht="28.5" customHeight="1" x14ac:dyDescent="0.25">
      <c r="A28" s="14" t="s">
        <v>149</v>
      </c>
      <c r="B28" s="9" t="s">
        <v>138</v>
      </c>
      <c r="C28" s="9" t="s">
        <v>139</v>
      </c>
      <c r="D28" s="10" t="s">
        <v>150</v>
      </c>
      <c r="E28" s="11" t="s">
        <v>28</v>
      </c>
      <c r="F28" s="9" t="s">
        <v>37</v>
      </c>
      <c r="G28" s="9">
        <v>98</v>
      </c>
      <c r="H28" s="9" t="s">
        <v>151</v>
      </c>
      <c r="I28" s="7"/>
      <c r="J28">
        <v>196</v>
      </c>
    </row>
    <row r="29" spans="1:10" ht="28.5" customHeight="1" x14ac:dyDescent="0.25">
      <c r="A29" s="8" t="s">
        <v>152</v>
      </c>
      <c r="B29" s="9" t="s">
        <v>153</v>
      </c>
      <c r="C29" s="9" t="s">
        <v>28</v>
      </c>
      <c r="D29" s="10" t="s">
        <v>28</v>
      </c>
      <c r="E29" s="11" t="s">
        <v>28</v>
      </c>
      <c r="F29" s="9" t="s">
        <v>28</v>
      </c>
      <c r="G29" s="9">
        <f>115+149</f>
        <v>264</v>
      </c>
      <c r="H29" s="9" t="s">
        <v>154</v>
      </c>
      <c r="I29" s="12" t="s">
        <v>11</v>
      </c>
      <c r="J29">
        <v>528</v>
      </c>
    </row>
    <row r="30" spans="1:10" ht="28.5" customHeight="1" x14ac:dyDescent="0.25">
      <c r="A30" s="8" t="s">
        <v>155</v>
      </c>
      <c r="B30" s="9" t="s">
        <v>156</v>
      </c>
      <c r="C30" s="9" t="s">
        <v>133</v>
      </c>
      <c r="D30" s="10" t="s">
        <v>157</v>
      </c>
      <c r="E30" s="11" t="s">
        <v>28</v>
      </c>
      <c r="F30" s="9" t="s">
        <v>158</v>
      </c>
      <c r="G30" s="9">
        <v>292</v>
      </c>
      <c r="H30" s="9" t="s">
        <v>159</v>
      </c>
      <c r="I30" s="12" t="s">
        <v>11</v>
      </c>
      <c r="J30">
        <v>584</v>
      </c>
    </row>
    <row r="31" spans="1:10" ht="28.5" customHeight="1" x14ac:dyDescent="0.25">
      <c r="A31" s="8" t="s">
        <v>160</v>
      </c>
      <c r="B31" s="9" t="s">
        <v>161</v>
      </c>
      <c r="C31" s="9" t="s">
        <v>162</v>
      </c>
      <c r="D31" s="10" t="s">
        <v>163</v>
      </c>
      <c r="E31" s="11" t="s">
        <v>28</v>
      </c>
      <c r="F31" s="9" t="s">
        <v>164</v>
      </c>
      <c r="G31" s="9">
        <v>91</v>
      </c>
      <c r="H31" s="9" t="s">
        <v>165</v>
      </c>
      <c r="I31" s="7"/>
      <c r="J31">
        <v>182</v>
      </c>
    </row>
    <row r="32" spans="1:10" ht="28.5" customHeight="1" x14ac:dyDescent="0.25">
      <c r="A32" s="8" t="s">
        <v>166</v>
      </c>
      <c r="B32" s="9" t="s">
        <v>167</v>
      </c>
      <c r="C32" s="9" t="s">
        <v>168</v>
      </c>
      <c r="D32" s="10" t="s">
        <v>169</v>
      </c>
      <c r="E32" s="11" t="s">
        <v>28</v>
      </c>
      <c r="F32" s="9" t="s">
        <v>170</v>
      </c>
      <c r="G32" s="9">
        <v>1168</v>
      </c>
      <c r="H32" s="9" t="s">
        <v>171</v>
      </c>
      <c r="I32" s="12" t="s">
        <v>11</v>
      </c>
      <c r="J32">
        <v>2336</v>
      </c>
    </row>
    <row r="33" spans="1:10" ht="28.5" customHeight="1" x14ac:dyDescent="0.25">
      <c r="A33" s="8" t="s">
        <v>172</v>
      </c>
      <c r="B33" s="9" t="s">
        <v>173</v>
      </c>
      <c r="C33" s="9" t="s">
        <v>174</v>
      </c>
      <c r="D33" s="10" t="s">
        <v>175</v>
      </c>
      <c r="E33" s="11" t="s">
        <v>28</v>
      </c>
      <c r="F33" s="9" t="s">
        <v>176</v>
      </c>
      <c r="G33" s="9">
        <v>67</v>
      </c>
      <c r="H33" s="9" t="s">
        <v>177</v>
      </c>
      <c r="I33" s="7"/>
      <c r="J33">
        <v>134</v>
      </c>
    </row>
    <row r="34" spans="1:10" ht="28.5" customHeight="1" x14ac:dyDescent="0.25">
      <c r="A34" s="8" t="s">
        <v>178</v>
      </c>
      <c r="B34" s="9" t="s">
        <v>179</v>
      </c>
      <c r="C34" s="9" t="s">
        <v>180</v>
      </c>
      <c r="D34" s="10" t="s">
        <v>181</v>
      </c>
      <c r="E34" s="11" t="s">
        <v>182</v>
      </c>
      <c r="F34" s="9" t="s">
        <v>144</v>
      </c>
      <c r="G34" s="9">
        <f>9*12-2</f>
        <v>106</v>
      </c>
      <c r="H34" s="9" t="s">
        <v>183</v>
      </c>
      <c r="I34" s="7"/>
      <c r="J34">
        <v>212</v>
      </c>
    </row>
    <row r="35" spans="1:10" ht="28.5" customHeight="1" x14ac:dyDescent="0.25">
      <c r="A35" s="8" t="s">
        <v>184</v>
      </c>
      <c r="B35" s="9" t="s">
        <v>179</v>
      </c>
      <c r="C35" s="9" t="s">
        <v>180</v>
      </c>
      <c r="D35" s="10" t="s">
        <v>175</v>
      </c>
      <c r="E35" s="11" t="s">
        <v>185</v>
      </c>
      <c r="F35" s="9" t="s">
        <v>186</v>
      </c>
      <c r="G35" s="9">
        <f>12+30</f>
        <v>42</v>
      </c>
      <c r="H35" s="9" t="s">
        <v>187</v>
      </c>
      <c r="I35" s="7"/>
      <c r="J35">
        <v>84</v>
      </c>
    </row>
    <row r="36" spans="1:10" ht="28.5" customHeight="1" x14ac:dyDescent="0.25">
      <c r="A36" s="8" t="s">
        <v>188</v>
      </c>
      <c r="B36" s="9" t="s">
        <v>179</v>
      </c>
      <c r="C36" s="9" t="s">
        <v>180</v>
      </c>
      <c r="D36" s="10" t="s">
        <v>189</v>
      </c>
      <c r="E36" s="11" t="s">
        <v>190</v>
      </c>
      <c r="F36" s="9" t="s">
        <v>191</v>
      </c>
      <c r="G36" s="9">
        <v>46</v>
      </c>
      <c r="H36" s="9" t="s">
        <v>192</v>
      </c>
      <c r="I36" s="7"/>
      <c r="J36">
        <v>92</v>
      </c>
    </row>
    <row r="37" spans="1:10" ht="28.5" customHeight="1" x14ac:dyDescent="0.25">
      <c r="A37" s="14" t="s">
        <v>193</v>
      </c>
      <c r="B37" s="9" t="s">
        <v>194</v>
      </c>
      <c r="C37" s="9" t="s">
        <v>195</v>
      </c>
      <c r="D37" s="10" t="s">
        <v>99</v>
      </c>
      <c r="E37" s="11" t="s">
        <v>28</v>
      </c>
      <c r="F37" s="9" t="s">
        <v>196</v>
      </c>
      <c r="G37" s="9">
        <v>40</v>
      </c>
      <c r="H37" s="9" t="s">
        <v>197</v>
      </c>
      <c r="I37" s="7"/>
      <c r="J37">
        <v>80</v>
      </c>
    </row>
    <row r="38" spans="1:10" ht="28.5" customHeight="1" x14ac:dyDescent="0.25">
      <c r="A38" s="8" t="s">
        <v>198</v>
      </c>
      <c r="B38" s="9" t="s">
        <v>199</v>
      </c>
      <c r="C38" s="9" t="s">
        <v>28</v>
      </c>
      <c r="D38" s="10" t="s">
        <v>28</v>
      </c>
      <c r="E38" s="11" t="s">
        <v>28</v>
      </c>
      <c r="F38" s="18" t="s">
        <v>28</v>
      </c>
      <c r="G38" s="9">
        <v>705</v>
      </c>
      <c r="H38" s="9" t="s">
        <v>200</v>
      </c>
      <c r="I38" s="12" t="s">
        <v>11</v>
      </c>
      <c r="J38">
        <v>1410</v>
      </c>
    </row>
    <row r="39" spans="1:10" ht="28.5" customHeight="1" x14ac:dyDescent="0.25">
      <c r="A39" s="8" t="s">
        <v>201</v>
      </c>
      <c r="B39" s="9" t="s">
        <v>202</v>
      </c>
      <c r="C39" s="9" t="s">
        <v>203</v>
      </c>
      <c r="D39" s="10" t="s">
        <v>204</v>
      </c>
      <c r="E39" s="11" t="s">
        <v>28</v>
      </c>
      <c r="F39" s="9" t="s">
        <v>205</v>
      </c>
      <c r="G39" s="9">
        <v>107</v>
      </c>
      <c r="H39" s="9" t="s">
        <v>206</v>
      </c>
      <c r="I39" s="7"/>
      <c r="J39">
        <v>214</v>
      </c>
    </row>
    <row r="40" spans="1:10" ht="28.5" customHeight="1" x14ac:dyDescent="0.25">
      <c r="A40" s="8" t="s">
        <v>207</v>
      </c>
      <c r="B40" s="9" t="s">
        <v>208</v>
      </c>
      <c r="C40" s="9" t="s">
        <v>209</v>
      </c>
      <c r="D40" s="10" t="s">
        <v>210</v>
      </c>
      <c r="E40" s="11" t="s">
        <v>28</v>
      </c>
      <c r="F40" s="9" t="s">
        <v>211</v>
      </c>
      <c r="G40" s="9">
        <v>100</v>
      </c>
      <c r="H40" s="9" t="s">
        <v>212</v>
      </c>
      <c r="I40" s="7"/>
      <c r="J40">
        <v>200</v>
      </c>
    </row>
    <row r="41" spans="1:10" ht="28.5" customHeight="1" x14ac:dyDescent="0.25">
      <c r="A41" s="8" t="s">
        <v>213</v>
      </c>
      <c r="B41" s="9" t="s">
        <v>214</v>
      </c>
      <c r="C41" s="9" t="s">
        <v>28</v>
      </c>
      <c r="D41" s="10" t="s">
        <v>28</v>
      </c>
      <c r="E41" s="11" t="s">
        <v>215</v>
      </c>
      <c r="F41" s="9" t="s">
        <v>28</v>
      </c>
      <c r="G41" s="9">
        <v>144</v>
      </c>
      <c r="H41" s="9" t="s">
        <v>216</v>
      </c>
      <c r="I41" s="7"/>
      <c r="J41">
        <v>288</v>
      </c>
    </row>
    <row r="42" spans="1:10" ht="28.5" customHeight="1" x14ac:dyDescent="0.25">
      <c r="A42" s="8" t="s">
        <v>217</v>
      </c>
      <c r="B42" s="9" t="s">
        <v>218</v>
      </c>
      <c r="C42" s="9" t="s">
        <v>219</v>
      </c>
      <c r="D42" s="10" t="s">
        <v>220</v>
      </c>
      <c r="E42" s="11" t="s">
        <v>28</v>
      </c>
      <c r="F42" s="9" t="s">
        <v>221</v>
      </c>
      <c r="G42" s="9">
        <v>825</v>
      </c>
      <c r="H42" s="9" t="s">
        <v>222</v>
      </c>
      <c r="I42" s="12" t="s">
        <v>11</v>
      </c>
      <c r="J42">
        <v>1650</v>
      </c>
    </row>
    <row r="43" spans="1:10" ht="28.5" customHeight="1" x14ac:dyDescent="0.25">
      <c r="A43" s="8" t="s">
        <v>223</v>
      </c>
      <c r="B43" s="9" t="s">
        <v>218</v>
      </c>
      <c r="C43" s="9" t="s">
        <v>219</v>
      </c>
      <c r="D43" s="10" t="s">
        <v>224</v>
      </c>
      <c r="E43" s="11" t="s">
        <v>28</v>
      </c>
      <c r="F43" s="9" t="s">
        <v>225</v>
      </c>
      <c r="G43" s="9">
        <f>83+96</f>
        <v>179</v>
      </c>
      <c r="H43" s="9" t="s">
        <v>226</v>
      </c>
      <c r="I43" s="12" t="s">
        <v>11</v>
      </c>
      <c r="J43">
        <v>358</v>
      </c>
    </row>
    <row r="44" spans="1:10" ht="28.5" customHeight="1" x14ac:dyDescent="0.25">
      <c r="A44" s="8" t="s">
        <v>227</v>
      </c>
      <c r="B44" s="9" t="s">
        <v>228</v>
      </c>
      <c r="C44" s="9" t="s">
        <v>229</v>
      </c>
      <c r="D44" s="10" t="s">
        <v>189</v>
      </c>
      <c r="E44" s="11" t="s">
        <v>28</v>
      </c>
      <c r="F44" s="9" t="s">
        <v>230</v>
      </c>
      <c r="G44" s="9">
        <f>1120+1398+593</f>
        <v>3111</v>
      </c>
      <c r="H44" s="9" t="s">
        <v>231</v>
      </c>
      <c r="I44" s="12" t="s">
        <v>11</v>
      </c>
      <c r="J44">
        <v>6222</v>
      </c>
    </row>
    <row r="45" spans="1:10" ht="28.5" customHeight="1" x14ac:dyDescent="0.25">
      <c r="A45" s="8" t="s">
        <v>232</v>
      </c>
      <c r="B45" s="9" t="s">
        <v>233</v>
      </c>
      <c r="C45" s="9" t="s">
        <v>28</v>
      </c>
      <c r="D45" s="10" t="s">
        <v>28</v>
      </c>
      <c r="E45" s="11" t="s">
        <v>234</v>
      </c>
      <c r="F45" s="9" t="s">
        <v>28</v>
      </c>
      <c r="G45" s="9">
        <f>25+98</f>
        <v>123</v>
      </c>
      <c r="H45" s="9" t="s">
        <v>235</v>
      </c>
      <c r="I45" s="7"/>
      <c r="J45">
        <v>246</v>
      </c>
    </row>
    <row r="46" spans="1:10" ht="28.5" customHeight="1" x14ac:dyDescent="0.25">
      <c r="A46" s="8" t="s">
        <v>236</v>
      </c>
      <c r="B46" s="9" t="s">
        <v>237</v>
      </c>
      <c r="C46" s="9" t="s">
        <v>238</v>
      </c>
      <c r="D46" s="10" t="s">
        <v>28</v>
      </c>
      <c r="E46" s="11" t="s">
        <v>239</v>
      </c>
      <c r="F46" s="9" t="s">
        <v>240</v>
      </c>
      <c r="G46" s="9">
        <v>38</v>
      </c>
      <c r="H46" s="9" t="s">
        <v>241</v>
      </c>
      <c r="I46" s="7"/>
      <c r="J46">
        <v>76</v>
      </c>
    </row>
    <row r="47" spans="1:10" ht="28.5" customHeight="1" x14ac:dyDescent="0.25">
      <c r="A47" s="8" t="s">
        <v>242</v>
      </c>
      <c r="B47" s="9" t="s">
        <v>243</v>
      </c>
      <c r="C47" s="9" t="s">
        <v>28</v>
      </c>
      <c r="D47" s="10" t="s">
        <v>28</v>
      </c>
      <c r="E47" s="11" t="s">
        <v>28</v>
      </c>
      <c r="F47" s="9" t="s">
        <v>28</v>
      </c>
      <c r="G47" s="9">
        <f>27+25+77</f>
        <v>129</v>
      </c>
      <c r="H47" s="9" t="s">
        <v>244</v>
      </c>
      <c r="I47" s="7"/>
      <c r="J47">
        <v>322.5</v>
      </c>
    </row>
    <row r="48" spans="1:10" ht="28.5" customHeight="1" x14ac:dyDescent="0.25">
      <c r="A48" s="8" t="s">
        <v>245</v>
      </c>
      <c r="B48" s="9" t="s">
        <v>246</v>
      </c>
      <c r="C48" s="9" t="s">
        <v>28</v>
      </c>
      <c r="D48" s="10" t="s">
        <v>28</v>
      </c>
      <c r="E48" s="11" t="s">
        <v>28</v>
      </c>
      <c r="F48" s="9" t="s">
        <v>28</v>
      </c>
      <c r="G48" s="15">
        <v>125</v>
      </c>
      <c r="H48" s="9" t="s">
        <v>247</v>
      </c>
      <c r="I48" s="12" t="s">
        <v>11</v>
      </c>
      <c r="J48">
        <v>250</v>
      </c>
    </row>
    <row r="49" spans="1:10" ht="28.5" customHeight="1" x14ac:dyDescent="0.25">
      <c r="A49" s="8" t="s">
        <v>248</v>
      </c>
      <c r="B49" s="9" t="s">
        <v>249</v>
      </c>
      <c r="C49" s="9" t="s">
        <v>133</v>
      </c>
      <c r="D49" s="10" t="s">
        <v>250</v>
      </c>
      <c r="E49" s="11" t="s">
        <v>28</v>
      </c>
      <c r="F49" s="9" t="s">
        <v>251</v>
      </c>
      <c r="G49" s="15">
        <v>128</v>
      </c>
      <c r="H49" s="9" t="s">
        <v>252</v>
      </c>
      <c r="I49" s="12" t="s">
        <v>11</v>
      </c>
      <c r="J49">
        <v>256</v>
      </c>
    </row>
    <row r="50" spans="1:10" ht="28.5" customHeight="1" x14ac:dyDescent="0.25">
      <c r="A50" s="8" t="s">
        <v>253</v>
      </c>
      <c r="B50" s="9" t="s">
        <v>249</v>
      </c>
      <c r="C50" s="9" t="s">
        <v>133</v>
      </c>
      <c r="D50" s="10" t="s">
        <v>254</v>
      </c>
      <c r="E50" s="11" t="s">
        <v>28</v>
      </c>
      <c r="F50" s="9" t="s">
        <v>22</v>
      </c>
      <c r="G50" s="15">
        <v>71</v>
      </c>
      <c r="H50" s="9" t="s">
        <v>255</v>
      </c>
      <c r="I50" s="7"/>
      <c r="J50">
        <v>142</v>
      </c>
    </row>
    <row r="51" spans="1:10" ht="28.5" customHeight="1" x14ac:dyDescent="0.25">
      <c r="A51" s="8" t="s">
        <v>256</v>
      </c>
      <c r="B51" s="9" t="s">
        <v>249</v>
      </c>
      <c r="C51" s="9" t="s">
        <v>133</v>
      </c>
      <c r="D51" s="10" t="s">
        <v>257</v>
      </c>
      <c r="E51" s="11" t="s">
        <v>28</v>
      </c>
      <c r="F51" s="9" t="s">
        <v>258</v>
      </c>
      <c r="G51" s="15">
        <v>914</v>
      </c>
      <c r="H51" s="9" t="s">
        <v>259</v>
      </c>
      <c r="I51" s="12" t="s">
        <v>11</v>
      </c>
      <c r="J51">
        <v>1828</v>
      </c>
    </row>
    <row r="52" spans="1:10" ht="28.5" customHeight="1" x14ac:dyDescent="0.25">
      <c r="A52" s="8" t="s">
        <v>260</v>
      </c>
      <c r="B52" s="9" t="s">
        <v>261</v>
      </c>
      <c r="C52" s="9" t="s">
        <v>262</v>
      </c>
      <c r="D52" s="10" t="s">
        <v>263</v>
      </c>
      <c r="E52" s="11" t="s">
        <v>28</v>
      </c>
      <c r="F52" s="9" t="s">
        <v>264</v>
      </c>
      <c r="G52" s="9">
        <v>75</v>
      </c>
      <c r="H52" s="9" t="s">
        <v>265</v>
      </c>
      <c r="I52" s="7"/>
      <c r="J52">
        <v>150</v>
      </c>
    </row>
    <row r="53" spans="1:10" ht="28.5" customHeight="1" x14ac:dyDescent="0.25">
      <c r="A53" s="8" t="s">
        <v>266</v>
      </c>
      <c r="B53" s="9" t="s">
        <v>267</v>
      </c>
      <c r="C53" s="9" t="s">
        <v>268</v>
      </c>
      <c r="D53" s="10" t="s">
        <v>269</v>
      </c>
      <c r="E53" s="11" t="s">
        <v>28</v>
      </c>
      <c r="F53" s="9" t="s">
        <v>270</v>
      </c>
      <c r="G53" s="15">
        <v>1128</v>
      </c>
      <c r="H53" s="9" t="s">
        <v>271</v>
      </c>
      <c r="I53" s="12" t="s">
        <v>11</v>
      </c>
      <c r="J53">
        <v>2256</v>
      </c>
    </row>
    <row r="54" spans="1:10" ht="28.5" customHeight="1" x14ac:dyDescent="0.25">
      <c r="A54" s="8" t="s">
        <v>272</v>
      </c>
      <c r="B54" s="9" t="s">
        <v>267</v>
      </c>
      <c r="C54" s="9" t="s">
        <v>268</v>
      </c>
      <c r="D54" s="10" t="s">
        <v>273</v>
      </c>
      <c r="E54" s="11" t="s">
        <v>274</v>
      </c>
      <c r="F54" s="9" t="s">
        <v>275</v>
      </c>
      <c r="G54" s="15">
        <v>1316</v>
      </c>
      <c r="H54" s="9" t="s">
        <v>276</v>
      </c>
      <c r="I54" s="12" t="s">
        <v>11</v>
      </c>
      <c r="J54">
        <v>2632</v>
      </c>
    </row>
    <row r="55" spans="1:10" ht="28.5" customHeight="1" x14ac:dyDescent="0.25">
      <c r="A55" s="8" t="s">
        <v>277</v>
      </c>
      <c r="B55" s="9" t="s">
        <v>278</v>
      </c>
      <c r="C55" s="9" t="s">
        <v>279</v>
      </c>
      <c r="D55" s="10" t="s">
        <v>280</v>
      </c>
      <c r="E55" s="11" t="s">
        <v>28</v>
      </c>
      <c r="F55" s="9" t="s">
        <v>281</v>
      </c>
      <c r="G55" s="15">
        <v>214</v>
      </c>
      <c r="H55" s="9" t="s">
        <v>282</v>
      </c>
      <c r="I55" s="7"/>
      <c r="J55">
        <v>428</v>
      </c>
    </row>
    <row r="56" spans="1:10" ht="28.5" customHeight="1" x14ac:dyDescent="0.25">
      <c r="A56" s="8" t="s">
        <v>283</v>
      </c>
      <c r="B56" s="9" t="s">
        <v>278</v>
      </c>
      <c r="C56" s="9" t="s">
        <v>279</v>
      </c>
      <c r="D56" s="10" t="s">
        <v>284</v>
      </c>
      <c r="E56" s="11" t="s">
        <v>28</v>
      </c>
      <c r="F56" s="9">
        <v>330</v>
      </c>
      <c r="G56" s="9">
        <v>394</v>
      </c>
      <c r="H56" s="9" t="s">
        <v>285</v>
      </c>
      <c r="I56" s="12" t="s">
        <v>11</v>
      </c>
      <c r="J56" s="20">
        <v>788</v>
      </c>
    </row>
    <row r="57" spans="1:10" ht="28.5" customHeight="1" x14ac:dyDescent="0.25">
      <c r="A57" s="8" t="s">
        <v>286</v>
      </c>
      <c r="B57" s="9" t="s">
        <v>287</v>
      </c>
      <c r="C57" s="9" t="s">
        <v>288</v>
      </c>
      <c r="D57" s="10" t="s">
        <v>289</v>
      </c>
      <c r="E57" s="11" t="s">
        <v>28</v>
      </c>
      <c r="F57" s="9" t="s">
        <v>290</v>
      </c>
      <c r="G57" s="9">
        <f>147+154+146+168</f>
        <v>615</v>
      </c>
      <c r="H57" s="9" t="s">
        <v>291</v>
      </c>
      <c r="I57" s="12" t="s">
        <v>11</v>
      </c>
      <c r="J57">
        <v>1230</v>
      </c>
    </row>
    <row r="58" spans="1:10" ht="28.5" customHeight="1" x14ac:dyDescent="0.25">
      <c r="A58" s="8" t="s">
        <v>292</v>
      </c>
      <c r="B58" s="9" t="s">
        <v>293</v>
      </c>
      <c r="C58" s="9" t="s">
        <v>104</v>
      </c>
      <c r="D58" s="10" t="s">
        <v>294</v>
      </c>
      <c r="E58" s="11" t="s">
        <v>28</v>
      </c>
      <c r="F58" s="9" t="s">
        <v>295</v>
      </c>
      <c r="G58" s="9">
        <v>67</v>
      </c>
      <c r="H58" s="9" t="s">
        <v>177</v>
      </c>
      <c r="I58" s="7"/>
      <c r="J58">
        <v>134</v>
      </c>
    </row>
    <row r="59" spans="1:10" ht="28.5" customHeight="1" x14ac:dyDescent="0.25">
      <c r="A59" s="8" t="s">
        <v>296</v>
      </c>
      <c r="B59" s="9" t="s">
        <v>297</v>
      </c>
      <c r="C59" s="9" t="s">
        <v>298</v>
      </c>
      <c r="D59" s="10" t="s">
        <v>299</v>
      </c>
      <c r="E59" s="11" t="s">
        <v>28</v>
      </c>
      <c r="F59" s="9" t="s">
        <v>300</v>
      </c>
      <c r="G59" s="9">
        <f>28+33</f>
        <v>61</v>
      </c>
      <c r="H59" s="9" t="s">
        <v>301</v>
      </c>
      <c r="I59" s="7"/>
      <c r="J59">
        <v>213.5</v>
      </c>
    </row>
    <row r="60" spans="1:10" ht="28.5" customHeight="1" x14ac:dyDescent="0.25">
      <c r="A60" s="8" t="s">
        <v>302</v>
      </c>
      <c r="B60" s="9" t="s">
        <v>303</v>
      </c>
      <c r="C60" s="9" t="s">
        <v>304</v>
      </c>
      <c r="D60" s="10" t="s">
        <v>305</v>
      </c>
      <c r="E60" s="11" t="s">
        <v>28</v>
      </c>
      <c r="F60" s="9" t="s">
        <v>306</v>
      </c>
      <c r="G60" s="15">
        <v>205</v>
      </c>
      <c r="H60" s="9" t="s">
        <v>307</v>
      </c>
      <c r="I60" s="12" t="s">
        <v>11</v>
      </c>
      <c r="J60">
        <v>410</v>
      </c>
    </row>
    <row r="61" spans="1:10" ht="28.5" customHeight="1" x14ac:dyDescent="0.25">
      <c r="A61" s="8" t="s">
        <v>308</v>
      </c>
      <c r="B61" s="9" t="s">
        <v>303</v>
      </c>
      <c r="C61" s="9" t="s">
        <v>304</v>
      </c>
      <c r="D61" s="10" t="s">
        <v>309</v>
      </c>
      <c r="E61" s="11" t="s">
        <v>310</v>
      </c>
      <c r="F61" s="17" t="s">
        <v>311</v>
      </c>
      <c r="G61" s="15">
        <v>65</v>
      </c>
      <c r="H61" s="9" t="s">
        <v>312</v>
      </c>
      <c r="I61" s="7"/>
      <c r="J61">
        <v>130</v>
      </c>
    </row>
    <row r="62" spans="1:10" ht="28.5" customHeight="1" x14ac:dyDescent="0.25">
      <c r="A62" s="8" t="s">
        <v>313</v>
      </c>
      <c r="B62" s="9" t="s">
        <v>303</v>
      </c>
      <c r="C62" s="9" t="s">
        <v>304</v>
      </c>
      <c r="D62" s="10" t="s">
        <v>314</v>
      </c>
      <c r="E62" s="11" t="s">
        <v>28</v>
      </c>
      <c r="F62" s="9" t="s">
        <v>315</v>
      </c>
      <c r="G62" s="15">
        <v>39</v>
      </c>
      <c r="H62" s="9" t="s">
        <v>316</v>
      </c>
      <c r="I62" s="7"/>
      <c r="J62">
        <v>78</v>
      </c>
    </row>
    <row r="63" spans="1:10" ht="28.5" customHeight="1" x14ac:dyDescent="0.25">
      <c r="A63" s="8" t="s">
        <v>317</v>
      </c>
      <c r="B63" s="9" t="s">
        <v>318</v>
      </c>
      <c r="C63" s="9" t="s">
        <v>319</v>
      </c>
      <c r="D63" s="10" t="s">
        <v>320</v>
      </c>
      <c r="E63" s="11" t="s">
        <v>321</v>
      </c>
      <c r="F63" s="9">
        <v>3341388</v>
      </c>
      <c r="G63" s="15">
        <v>750</v>
      </c>
      <c r="H63" s="9" t="s">
        <v>322</v>
      </c>
      <c r="I63" s="12" t="s">
        <v>11</v>
      </c>
      <c r="J63" s="20">
        <v>1500</v>
      </c>
    </row>
    <row r="64" spans="1:10" ht="28.5" customHeight="1" x14ac:dyDescent="0.25">
      <c r="A64" s="8" t="s">
        <v>323</v>
      </c>
      <c r="B64" s="9" t="s">
        <v>318</v>
      </c>
      <c r="C64" s="9" t="s">
        <v>319</v>
      </c>
      <c r="D64" s="10" t="s">
        <v>324</v>
      </c>
      <c r="E64" s="11" t="s">
        <v>28</v>
      </c>
      <c r="F64" s="9">
        <v>360</v>
      </c>
      <c r="G64" s="15">
        <v>201</v>
      </c>
      <c r="H64" s="9" t="s">
        <v>216</v>
      </c>
      <c r="I64" s="12" t="s">
        <v>11</v>
      </c>
      <c r="J64" s="20">
        <v>402</v>
      </c>
    </row>
    <row r="65" spans="1:10" ht="28.5" customHeight="1" x14ac:dyDescent="0.25">
      <c r="A65" s="8" t="s">
        <v>325</v>
      </c>
      <c r="B65" s="9" t="s">
        <v>318</v>
      </c>
      <c r="C65" s="9" t="s">
        <v>319</v>
      </c>
      <c r="D65" s="10" t="s">
        <v>326</v>
      </c>
      <c r="E65" s="11" t="s">
        <v>327</v>
      </c>
      <c r="F65" s="9" t="s">
        <v>328</v>
      </c>
      <c r="G65" s="15">
        <v>693</v>
      </c>
      <c r="H65" s="9" t="s">
        <v>329</v>
      </c>
      <c r="I65" s="12" t="s">
        <v>11</v>
      </c>
      <c r="J65">
        <v>1386</v>
      </c>
    </row>
    <row r="66" spans="1:10" ht="28.5" customHeight="1" x14ac:dyDescent="0.25">
      <c r="A66" s="8" t="s">
        <v>330</v>
      </c>
      <c r="B66" s="9" t="s">
        <v>318</v>
      </c>
      <c r="C66" s="9" t="s">
        <v>319</v>
      </c>
      <c r="D66" s="10" t="s">
        <v>331</v>
      </c>
      <c r="E66" s="11" t="s">
        <v>332</v>
      </c>
      <c r="F66" s="9" t="s">
        <v>333</v>
      </c>
      <c r="G66" s="9">
        <f>298+206</f>
        <v>504</v>
      </c>
      <c r="H66" s="9" t="s">
        <v>334</v>
      </c>
      <c r="I66" s="12" t="s">
        <v>11</v>
      </c>
      <c r="J66">
        <v>1008</v>
      </c>
    </row>
    <row r="67" spans="1:10" ht="28.5" customHeight="1" x14ac:dyDescent="0.25">
      <c r="A67" s="14" t="s">
        <v>335</v>
      </c>
      <c r="B67" s="9" t="s">
        <v>318</v>
      </c>
      <c r="C67" s="9" t="s">
        <v>319</v>
      </c>
      <c r="D67" s="10" t="s">
        <v>336</v>
      </c>
      <c r="E67" s="11" t="s">
        <v>337</v>
      </c>
      <c r="F67" s="9" t="s">
        <v>328</v>
      </c>
      <c r="G67" s="15">
        <v>186</v>
      </c>
      <c r="H67" s="9" t="s">
        <v>338</v>
      </c>
      <c r="I67" s="12" t="s">
        <v>11</v>
      </c>
      <c r="J67">
        <v>372</v>
      </c>
    </row>
    <row r="68" spans="1:10" ht="28.5" customHeight="1" x14ac:dyDescent="0.25">
      <c r="A68" s="14" t="s">
        <v>339</v>
      </c>
      <c r="B68" s="9" t="s">
        <v>318</v>
      </c>
      <c r="C68" s="9" t="s">
        <v>319</v>
      </c>
      <c r="D68" s="10" t="s">
        <v>340</v>
      </c>
      <c r="E68" s="11" t="s">
        <v>341</v>
      </c>
      <c r="F68" s="9" t="s">
        <v>342</v>
      </c>
      <c r="G68" s="15">
        <v>130</v>
      </c>
      <c r="H68" s="9" t="s">
        <v>343</v>
      </c>
      <c r="I68" s="7"/>
      <c r="J68">
        <v>260</v>
      </c>
    </row>
    <row r="69" spans="1:10" ht="28.5" customHeight="1" x14ac:dyDescent="0.25">
      <c r="A69" s="14" t="s">
        <v>344</v>
      </c>
      <c r="B69" s="9" t="s">
        <v>318</v>
      </c>
      <c r="C69" s="9" t="s">
        <v>319</v>
      </c>
      <c r="D69" s="10" t="s">
        <v>345</v>
      </c>
      <c r="E69" s="11" t="s">
        <v>346</v>
      </c>
      <c r="F69" s="9" t="s">
        <v>333</v>
      </c>
      <c r="G69" s="15">
        <v>176</v>
      </c>
      <c r="H69" s="9" t="s">
        <v>347</v>
      </c>
      <c r="I69" s="12" t="s">
        <v>11</v>
      </c>
      <c r="J69">
        <v>352</v>
      </c>
    </row>
    <row r="70" spans="1:10" ht="28.5" customHeight="1" x14ac:dyDescent="0.25">
      <c r="A70" s="8" t="s">
        <v>348</v>
      </c>
      <c r="B70" s="9" t="s">
        <v>349</v>
      </c>
      <c r="C70" s="9" t="s">
        <v>133</v>
      </c>
      <c r="D70" s="10" t="s">
        <v>350</v>
      </c>
      <c r="E70" s="11" t="s">
        <v>28</v>
      </c>
      <c r="F70" s="9" t="s">
        <v>351</v>
      </c>
      <c r="G70" s="9">
        <v>66</v>
      </c>
      <c r="H70" s="9" t="s">
        <v>136</v>
      </c>
      <c r="I70" s="7"/>
      <c r="J70">
        <v>132</v>
      </c>
    </row>
    <row r="71" spans="1:10" ht="28.5" customHeight="1" x14ac:dyDescent="0.25">
      <c r="A71" s="8" t="s">
        <v>352</v>
      </c>
      <c r="B71" s="9" t="s">
        <v>353</v>
      </c>
      <c r="C71" s="9" t="s">
        <v>354</v>
      </c>
      <c r="D71" s="10" t="s">
        <v>355</v>
      </c>
      <c r="E71" s="11" t="s">
        <v>28</v>
      </c>
      <c r="F71" s="9" t="s">
        <v>356</v>
      </c>
      <c r="G71" s="9">
        <v>145</v>
      </c>
      <c r="H71" s="9" t="s">
        <v>357</v>
      </c>
      <c r="I71" s="12" t="s">
        <v>11</v>
      </c>
      <c r="J71">
        <v>290</v>
      </c>
    </row>
    <row r="72" spans="1:10" ht="28.5" customHeight="1" x14ac:dyDescent="0.25">
      <c r="A72" s="8" t="s">
        <v>358</v>
      </c>
      <c r="B72" s="9" t="s">
        <v>359</v>
      </c>
      <c r="C72" s="9" t="s">
        <v>360</v>
      </c>
      <c r="D72" s="10" t="s">
        <v>361</v>
      </c>
      <c r="E72" s="11" t="s">
        <v>362</v>
      </c>
      <c r="F72" s="9" t="s">
        <v>363</v>
      </c>
      <c r="G72" s="9">
        <v>66</v>
      </c>
      <c r="H72" s="9" t="s">
        <v>136</v>
      </c>
      <c r="I72" s="7"/>
      <c r="J72">
        <v>132</v>
      </c>
    </row>
    <row r="73" spans="1:10" ht="28.5" customHeight="1" x14ac:dyDescent="0.25">
      <c r="A73" s="8" t="s">
        <v>364</v>
      </c>
      <c r="B73" s="9" t="s">
        <v>359</v>
      </c>
      <c r="C73" s="9" t="s">
        <v>360</v>
      </c>
      <c r="D73" s="10" t="s">
        <v>365</v>
      </c>
      <c r="E73" s="11" t="s">
        <v>366</v>
      </c>
      <c r="F73" s="9" t="s">
        <v>367</v>
      </c>
      <c r="G73" s="9">
        <f>100+90+60+100+130+94</f>
        <v>574</v>
      </c>
      <c r="H73" s="9" t="s">
        <v>368</v>
      </c>
      <c r="I73" s="12" t="s">
        <v>11</v>
      </c>
      <c r="J73">
        <v>1148</v>
      </c>
    </row>
    <row r="74" spans="1:10" ht="28.5" customHeight="1" x14ac:dyDescent="0.25">
      <c r="A74" s="8" t="s">
        <v>369</v>
      </c>
      <c r="B74" s="9" t="s">
        <v>370</v>
      </c>
      <c r="C74" s="9" t="s">
        <v>28</v>
      </c>
      <c r="D74" s="10" t="s">
        <v>28</v>
      </c>
      <c r="E74" s="11" t="s">
        <v>28</v>
      </c>
      <c r="F74" s="9" t="s">
        <v>28</v>
      </c>
      <c r="G74" s="9">
        <v>586</v>
      </c>
      <c r="H74" s="9" t="s">
        <v>371</v>
      </c>
      <c r="I74" s="12" t="s">
        <v>11</v>
      </c>
      <c r="J74">
        <v>1172</v>
      </c>
    </row>
    <row r="75" spans="1:10" ht="28.5" customHeight="1" x14ac:dyDescent="0.25">
      <c r="A75" s="8" t="s">
        <v>372</v>
      </c>
      <c r="B75" s="9" t="s">
        <v>373</v>
      </c>
      <c r="C75" s="9" t="s">
        <v>133</v>
      </c>
      <c r="D75" s="10" t="s">
        <v>374</v>
      </c>
      <c r="E75" s="11" t="s">
        <v>375</v>
      </c>
      <c r="F75" s="9" t="s">
        <v>376</v>
      </c>
      <c r="G75" s="9">
        <f>147+150+120</f>
        <v>417</v>
      </c>
      <c r="H75" s="9" t="s">
        <v>377</v>
      </c>
      <c r="I75" s="12" t="s">
        <v>11</v>
      </c>
      <c r="J75">
        <v>834</v>
      </c>
    </row>
    <row r="76" spans="1:10" ht="28.5" customHeight="1" x14ac:dyDescent="0.25">
      <c r="A76" s="8" t="s">
        <v>378</v>
      </c>
      <c r="B76" s="9" t="s">
        <v>373</v>
      </c>
      <c r="C76" s="9" t="s">
        <v>133</v>
      </c>
      <c r="D76" s="10" t="s">
        <v>379</v>
      </c>
      <c r="E76" s="11" t="s">
        <v>380</v>
      </c>
      <c r="F76" s="9" t="s">
        <v>381</v>
      </c>
      <c r="G76" s="9">
        <v>37</v>
      </c>
      <c r="H76" s="9" t="s">
        <v>382</v>
      </c>
      <c r="I76" s="7"/>
      <c r="J76">
        <v>74</v>
      </c>
    </row>
    <row r="77" spans="1:10" ht="28.5" customHeight="1" x14ac:dyDescent="0.25">
      <c r="A77" s="8" t="s">
        <v>383</v>
      </c>
      <c r="B77" s="9" t="s">
        <v>373</v>
      </c>
      <c r="C77" s="9" t="s">
        <v>133</v>
      </c>
      <c r="D77" s="10" t="s">
        <v>384</v>
      </c>
      <c r="E77" s="11" t="s">
        <v>28</v>
      </c>
      <c r="F77" s="9" t="s">
        <v>22</v>
      </c>
      <c r="G77" s="15">
        <v>276</v>
      </c>
      <c r="H77" s="9" t="s">
        <v>385</v>
      </c>
      <c r="I77" s="12" t="s">
        <v>11</v>
      </c>
      <c r="J77">
        <v>552</v>
      </c>
    </row>
    <row r="78" spans="1:10" ht="28.5" customHeight="1" x14ac:dyDescent="0.25">
      <c r="A78" s="8" t="s">
        <v>386</v>
      </c>
      <c r="B78" s="9" t="s">
        <v>373</v>
      </c>
      <c r="C78" s="9" t="s">
        <v>133</v>
      </c>
      <c r="D78" s="10" t="s">
        <v>387</v>
      </c>
      <c r="E78" s="11" t="s">
        <v>375</v>
      </c>
      <c r="F78" s="9" t="s">
        <v>388</v>
      </c>
      <c r="G78" s="9">
        <v>94</v>
      </c>
      <c r="H78" s="9" t="s">
        <v>389</v>
      </c>
      <c r="I78" s="7"/>
      <c r="J78">
        <v>188</v>
      </c>
    </row>
    <row r="79" spans="1:10" ht="28.5" customHeight="1" x14ac:dyDescent="0.25">
      <c r="A79" s="8" t="s">
        <v>390</v>
      </c>
      <c r="B79" s="9" t="s">
        <v>391</v>
      </c>
      <c r="C79" s="9" t="s">
        <v>28</v>
      </c>
      <c r="D79" s="10" t="s">
        <v>28</v>
      </c>
      <c r="E79" s="11" t="s">
        <v>28</v>
      </c>
      <c r="F79" s="9" t="s">
        <v>28</v>
      </c>
      <c r="G79" s="9">
        <f>88+131</f>
        <v>219</v>
      </c>
      <c r="H79" s="9" t="s">
        <v>392</v>
      </c>
      <c r="I79" s="12" t="s">
        <v>11</v>
      </c>
      <c r="J79">
        <v>438</v>
      </c>
    </row>
    <row r="80" spans="1:10" ht="28.5" customHeight="1" x14ac:dyDescent="0.25">
      <c r="A80" s="8" t="s">
        <v>393</v>
      </c>
      <c r="B80" s="9" t="s">
        <v>394</v>
      </c>
      <c r="C80" s="9" t="s">
        <v>395</v>
      </c>
      <c r="D80" s="10" t="s">
        <v>396</v>
      </c>
      <c r="E80" s="11" t="s">
        <v>28</v>
      </c>
      <c r="F80" s="9" t="s">
        <v>397</v>
      </c>
      <c r="G80" s="9">
        <f>117+168</f>
        <v>285</v>
      </c>
      <c r="H80" s="9" t="s">
        <v>398</v>
      </c>
      <c r="I80" s="12" t="s">
        <v>11</v>
      </c>
      <c r="J80">
        <v>570</v>
      </c>
    </row>
    <row r="81" spans="1:10" ht="28.5" customHeight="1" x14ac:dyDescent="0.25">
      <c r="A81" s="8" t="s">
        <v>399</v>
      </c>
      <c r="B81" s="9" t="s">
        <v>394</v>
      </c>
      <c r="C81" s="9" t="s">
        <v>395</v>
      </c>
      <c r="D81" s="10" t="s">
        <v>400</v>
      </c>
      <c r="E81" s="11" t="s">
        <v>28</v>
      </c>
      <c r="F81" s="9" t="s">
        <v>401</v>
      </c>
      <c r="G81" s="9">
        <f>168+135+148</f>
        <v>451</v>
      </c>
      <c r="H81" s="9" t="s">
        <v>402</v>
      </c>
      <c r="I81" s="12" t="s">
        <v>11</v>
      </c>
      <c r="J81">
        <v>902</v>
      </c>
    </row>
    <row r="82" spans="1:10" ht="28.5" customHeight="1" x14ac:dyDescent="0.25">
      <c r="A82" s="8" t="s">
        <v>403</v>
      </c>
      <c r="B82" s="9" t="s">
        <v>404</v>
      </c>
      <c r="C82" s="9" t="s">
        <v>395</v>
      </c>
      <c r="D82" s="10" t="s">
        <v>405</v>
      </c>
      <c r="E82" s="11" t="s">
        <v>28</v>
      </c>
      <c r="F82" s="9" t="s">
        <v>406</v>
      </c>
      <c r="G82" s="9">
        <f>37+145+148*2+142</f>
        <v>620</v>
      </c>
      <c r="H82" s="9" t="s">
        <v>407</v>
      </c>
      <c r="I82" s="12" t="s">
        <v>11</v>
      </c>
      <c r="J82">
        <v>4340</v>
      </c>
    </row>
    <row r="83" spans="1:10" ht="28.5" customHeight="1" x14ac:dyDescent="0.25">
      <c r="A83" s="8" t="s">
        <v>408</v>
      </c>
      <c r="B83" s="9" t="s">
        <v>409</v>
      </c>
      <c r="C83" s="9" t="s">
        <v>410</v>
      </c>
      <c r="D83" s="10" t="s">
        <v>88</v>
      </c>
      <c r="E83" s="11" t="s">
        <v>28</v>
      </c>
      <c r="F83" s="9" t="s">
        <v>411</v>
      </c>
      <c r="G83" s="9">
        <v>34</v>
      </c>
      <c r="H83" s="9" t="s">
        <v>412</v>
      </c>
      <c r="I83" s="7"/>
      <c r="J83">
        <v>85</v>
      </c>
    </row>
    <row r="84" spans="1:10" ht="28.5" customHeight="1" x14ac:dyDescent="0.25">
      <c r="A84" s="8" t="s">
        <v>413</v>
      </c>
      <c r="B84" s="9" t="s">
        <v>414</v>
      </c>
      <c r="C84" s="9" t="s">
        <v>415</v>
      </c>
      <c r="D84" s="10" t="s">
        <v>416</v>
      </c>
      <c r="E84" s="11" t="s">
        <v>417</v>
      </c>
      <c r="F84" s="9" t="s">
        <v>418</v>
      </c>
      <c r="G84" s="15">
        <v>175</v>
      </c>
      <c r="H84" s="9" t="s">
        <v>118</v>
      </c>
      <c r="I84" s="12" t="s">
        <v>11</v>
      </c>
      <c r="J84">
        <v>350</v>
      </c>
    </row>
    <row r="85" spans="1:10" ht="28.5" customHeight="1" x14ac:dyDescent="0.25">
      <c r="A85" s="8" t="s">
        <v>419</v>
      </c>
      <c r="B85" s="9" t="s">
        <v>414</v>
      </c>
      <c r="C85" s="9" t="s">
        <v>415</v>
      </c>
      <c r="D85" s="10" t="s">
        <v>420</v>
      </c>
      <c r="E85" s="11" t="s">
        <v>421</v>
      </c>
      <c r="F85" s="9" t="s">
        <v>418</v>
      </c>
      <c r="G85" s="9">
        <v>139</v>
      </c>
      <c r="H85" s="9" t="s">
        <v>422</v>
      </c>
      <c r="I85" s="7"/>
      <c r="J85">
        <v>278</v>
      </c>
    </row>
    <row r="86" spans="1:10" ht="28.5" customHeight="1" x14ac:dyDescent="0.25">
      <c r="A86" s="14" t="s">
        <v>423</v>
      </c>
      <c r="B86" s="9" t="s">
        <v>414</v>
      </c>
      <c r="C86" s="9" t="s">
        <v>415</v>
      </c>
      <c r="D86" s="10" t="s">
        <v>424</v>
      </c>
      <c r="E86" s="11" t="s">
        <v>425</v>
      </c>
      <c r="F86" s="9" t="s">
        <v>426</v>
      </c>
      <c r="G86" s="15">
        <v>291</v>
      </c>
      <c r="H86" s="9" t="s">
        <v>427</v>
      </c>
      <c r="I86" s="12" t="s">
        <v>11</v>
      </c>
      <c r="J86">
        <v>582</v>
      </c>
    </row>
    <row r="87" spans="1:10" ht="28.5" customHeight="1" x14ac:dyDescent="0.25">
      <c r="A87" s="14" t="s">
        <v>428</v>
      </c>
      <c r="B87" s="9" t="s">
        <v>414</v>
      </c>
      <c r="C87" s="9" t="s">
        <v>415</v>
      </c>
      <c r="D87" s="10" t="s">
        <v>429</v>
      </c>
      <c r="E87" s="11" t="s">
        <v>430</v>
      </c>
      <c r="F87" s="9" t="s">
        <v>426</v>
      </c>
      <c r="G87" s="9">
        <v>84</v>
      </c>
      <c r="H87" s="9" t="s">
        <v>431</v>
      </c>
      <c r="I87" s="7"/>
      <c r="J87">
        <v>168</v>
      </c>
    </row>
    <row r="88" spans="1:10" ht="28.5" customHeight="1" x14ac:dyDescent="0.25">
      <c r="A88" s="14" t="s">
        <v>432</v>
      </c>
      <c r="B88" s="9" t="s">
        <v>414</v>
      </c>
      <c r="C88" s="9" t="s">
        <v>415</v>
      </c>
      <c r="D88" s="10" t="s">
        <v>433</v>
      </c>
      <c r="E88" s="11" t="s">
        <v>434</v>
      </c>
      <c r="F88" s="9" t="s">
        <v>435</v>
      </c>
      <c r="G88" s="9">
        <v>171</v>
      </c>
      <c r="H88" s="9" t="s">
        <v>436</v>
      </c>
      <c r="I88" s="7"/>
      <c r="J88">
        <v>342</v>
      </c>
    </row>
    <row r="89" spans="1:10" ht="28.5" customHeight="1" x14ac:dyDescent="0.25">
      <c r="A89" s="8" t="s">
        <v>437</v>
      </c>
      <c r="B89" s="9" t="s">
        <v>438</v>
      </c>
      <c r="C89" s="9" t="s">
        <v>439</v>
      </c>
      <c r="D89" s="10" t="s">
        <v>440</v>
      </c>
      <c r="E89" s="11" t="s">
        <v>441</v>
      </c>
      <c r="F89" s="9" t="s">
        <v>442</v>
      </c>
      <c r="G89" s="9">
        <v>64</v>
      </c>
      <c r="H89" s="9" t="s">
        <v>443</v>
      </c>
      <c r="I89" s="7"/>
      <c r="J89">
        <v>128</v>
      </c>
    </row>
    <row r="90" spans="1:10" ht="28.5" customHeight="1" x14ac:dyDescent="0.25">
      <c r="A90" s="8" t="s">
        <v>444</v>
      </c>
      <c r="B90" s="9" t="s">
        <v>445</v>
      </c>
      <c r="C90" s="9"/>
      <c r="D90" s="10"/>
      <c r="E90" s="11"/>
      <c r="F90" s="9"/>
      <c r="G90" s="9">
        <f>55+49+156+284+24</f>
        <v>568</v>
      </c>
      <c r="H90" s="9" t="s">
        <v>446</v>
      </c>
      <c r="I90" s="12" t="s">
        <v>11</v>
      </c>
      <c r="J90">
        <v>1136</v>
      </c>
    </row>
    <row r="91" spans="1:10" ht="28.5" customHeight="1" x14ac:dyDescent="0.25">
      <c r="A91" s="8" t="s">
        <v>447</v>
      </c>
      <c r="B91" s="9" t="s">
        <v>448</v>
      </c>
      <c r="C91" s="9" t="s">
        <v>449</v>
      </c>
      <c r="D91" s="10" t="s">
        <v>450</v>
      </c>
      <c r="E91" s="11" t="s">
        <v>28</v>
      </c>
      <c r="F91" s="9" t="s">
        <v>451</v>
      </c>
      <c r="G91" s="9">
        <f>28+536+274+305+2*360</f>
        <v>1863</v>
      </c>
      <c r="H91" s="9" t="s">
        <v>452</v>
      </c>
      <c r="I91" s="12" t="s">
        <v>11</v>
      </c>
      <c r="J91">
        <v>3726</v>
      </c>
    </row>
    <row r="92" spans="1:10" ht="28.5" customHeight="1" x14ac:dyDescent="0.25">
      <c r="A92" s="8" t="s">
        <v>453</v>
      </c>
      <c r="B92" s="9" t="s">
        <v>454</v>
      </c>
      <c r="C92" s="9" t="s">
        <v>455</v>
      </c>
      <c r="D92" s="10" t="s">
        <v>440</v>
      </c>
      <c r="E92" s="11" t="s">
        <v>456</v>
      </c>
      <c r="F92" s="9" t="s">
        <v>457</v>
      </c>
      <c r="G92" s="9">
        <f>137*2</f>
        <v>274</v>
      </c>
      <c r="H92" s="9" t="s">
        <v>458</v>
      </c>
      <c r="I92" s="12" t="s">
        <v>11</v>
      </c>
      <c r="J92">
        <v>548</v>
      </c>
    </row>
    <row r="93" spans="1:10" ht="28.5" customHeight="1" x14ac:dyDescent="0.25">
      <c r="A93" s="8" t="s">
        <v>459</v>
      </c>
      <c r="B93" s="9" t="s">
        <v>460</v>
      </c>
      <c r="C93" s="9" t="s">
        <v>133</v>
      </c>
      <c r="D93" s="10" t="s">
        <v>461</v>
      </c>
      <c r="E93" s="11" t="s">
        <v>28</v>
      </c>
      <c r="F93" s="9">
        <v>28</v>
      </c>
      <c r="G93" s="9">
        <f>66+480+138+85</f>
        <v>769</v>
      </c>
      <c r="H93" s="9" t="s">
        <v>462</v>
      </c>
      <c r="I93" s="12" t="s">
        <v>11</v>
      </c>
      <c r="J93">
        <v>1538</v>
      </c>
    </row>
    <row r="94" spans="1:10" ht="28.5" customHeight="1" x14ac:dyDescent="0.25">
      <c r="A94" s="8" t="s">
        <v>463</v>
      </c>
      <c r="B94" s="9" t="s">
        <v>464</v>
      </c>
      <c r="C94" s="9" t="s">
        <v>465</v>
      </c>
      <c r="D94" s="10" t="s">
        <v>466</v>
      </c>
      <c r="E94" s="11" t="s">
        <v>28</v>
      </c>
      <c r="F94" s="9" t="s">
        <v>367</v>
      </c>
      <c r="G94" s="9">
        <v>97</v>
      </c>
      <c r="H94" s="9" t="s">
        <v>467</v>
      </c>
      <c r="I94" s="7"/>
      <c r="J94">
        <v>194</v>
      </c>
    </row>
    <row r="95" spans="1:10" ht="28.5" customHeight="1" x14ac:dyDescent="0.25">
      <c r="A95" s="8" t="s">
        <v>468</v>
      </c>
      <c r="B95" s="9" t="s">
        <v>464</v>
      </c>
      <c r="C95" s="9" t="s">
        <v>465</v>
      </c>
      <c r="D95" s="10" t="s">
        <v>469</v>
      </c>
      <c r="E95" s="11" t="s">
        <v>28</v>
      </c>
      <c r="F95" s="9" t="s">
        <v>470</v>
      </c>
      <c r="G95" s="15">
        <v>102</v>
      </c>
      <c r="H95" s="9" t="s">
        <v>471</v>
      </c>
      <c r="I95" s="7"/>
      <c r="J95">
        <v>204</v>
      </c>
    </row>
    <row r="96" spans="1:10" ht="28.5" customHeight="1" x14ac:dyDescent="0.25">
      <c r="A96" s="8" t="s">
        <v>472</v>
      </c>
      <c r="B96" s="9" t="s">
        <v>473</v>
      </c>
      <c r="C96" s="9" t="s">
        <v>474</v>
      </c>
      <c r="D96" s="10" t="s">
        <v>475</v>
      </c>
      <c r="E96" s="11" t="s">
        <v>476</v>
      </c>
      <c r="F96" s="9" t="s">
        <v>477</v>
      </c>
      <c r="G96" s="15">
        <v>521</v>
      </c>
      <c r="H96" s="9" t="s">
        <v>478</v>
      </c>
      <c r="I96" s="12" t="s">
        <v>11</v>
      </c>
      <c r="J96">
        <v>1042</v>
      </c>
    </row>
    <row r="97" spans="1:10" ht="28.5" customHeight="1" x14ac:dyDescent="0.25">
      <c r="A97" s="14" t="s">
        <v>479</v>
      </c>
      <c r="B97" s="9" t="s">
        <v>473</v>
      </c>
      <c r="C97" s="9" t="s">
        <v>474</v>
      </c>
      <c r="D97" s="10" t="s">
        <v>480</v>
      </c>
      <c r="E97" s="11" t="s">
        <v>28</v>
      </c>
      <c r="F97" s="9" t="s">
        <v>481</v>
      </c>
      <c r="G97" s="9">
        <v>460</v>
      </c>
      <c r="H97" s="9" t="s">
        <v>482</v>
      </c>
      <c r="I97" s="12" t="s">
        <v>11</v>
      </c>
      <c r="J97">
        <v>920</v>
      </c>
    </row>
    <row r="98" spans="1:10" ht="28.5" customHeight="1" x14ac:dyDescent="0.25">
      <c r="A98" s="14" t="s">
        <v>483</v>
      </c>
      <c r="B98" s="9" t="s">
        <v>473</v>
      </c>
      <c r="C98" s="9" t="s">
        <v>474</v>
      </c>
      <c r="D98" s="10" t="s">
        <v>484</v>
      </c>
      <c r="E98" s="11" t="s">
        <v>485</v>
      </c>
      <c r="F98" s="9">
        <v>5003</v>
      </c>
      <c r="G98" s="15">
        <v>56</v>
      </c>
      <c r="H98" s="9" t="s">
        <v>51</v>
      </c>
      <c r="I98" s="7"/>
      <c r="J98" s="20">
        <v>112</v>
      </c>
    </row>
    <row r="99" spans="1:10" ht="28.5" customHeight="1" x14ac:dyDescent="0.25">
      <c r="A99" s="8" t="s">
        <v>486</v>
      </c>
      <c r="B99" s="9" t="s">
        <v>487</v>
      </c>
      <c r="C99" s="9" t="s">
        <v>488</v>
      </c>
      <c r="D99" s="10" t="s">
        <v>489</v>
      </c>
      <c r="E99" s="11" t="s">
        <v>490</v>
      </c>
      <c r="F99" s="9">
        <v>6003</v>
      </c>
      <c r="G99" s="9">
        <f>31+36+30</f>
        <v>97</v>
      </c>
      <c r="H99" s="9" t="s">
        <v>491</v>
      </c>
      <c r="I99" s="7"/>
      <c r="J99">
        <v>194</v>
      </c>
    </row>
    <row r="100" spans="1:10" ht="28.5" customHeight="1" x14ac:dyDescent="0.25">
      <c r="A100" s="8" t="s">
        <v>492</v>
      </c>
      <c r="B100" s="9" t="s">
        <v>493</v>
      </c>
      <c r="C100" s="9" t="s">
        <v>494</v>
      </c>
      <c r="D100" s="10" t="s">
        <v>495</v>
      </c>
      <c r="E100" s="11" t="s">
        <v>28</v>
      </c>
      <c r="F100" s="9">
        <v>6097</v>
      </c>
      <c r="G100" s="15">
        <v>335</v>
      </c>
      <c r="H100" s="9" t="s">
        <v>496</v>
      </c>
      <c r="I100" s="12" t="s">
        <v>11</v>
      </c>
      <c r="J100" s="20">
        <v>670</v>
      </c>
    </row>
    <row r="101" spans="1:10" ht="28.5" customHeight="1" x14ac:dyDescent="0.25">
      <c r="A101" s="14" t="s">
        <v>497</v>
      </c>
      <c r="B101" s="9" t="s">
        <v>498</v>
      </c>
      <c r="C101" s="9" t="s">
        <v>494</v>
      </c>
      <c r="D101" s="10" t="s">
        <v>499</v>
      </c>
      <c r="E101" s="11" t="s">
        <v>500</v>
      </c>
      <c r="F101" s="9">
        <v>6125</v>
      </c>
      <c r="G101" s="15">
        <v>51</v>
      </c>
      <c r="H101" s="9" t="s">
        <v>86</v>
      </c>
      <c r="I101" s="7"/>
      <c r="J101" s="20">
        <v>102</v>
      </c>
    </row>
    <row r="102" spans="1:10" ht="28.5" customHeight="1" x14ac:dyDescent="0.25">
      <c r="A102" s="8" t="s">
        <v>501</v>
      </c>
      <c r="B102" s="9" t="s">
        <v>502</v>
      </c>
      <c r="C102" s="9" t="s">
        <v>503</v>
      </c>
      <c r="D102" s="10" t="s">
        <v>504</v>
      </c>
      <c r="E102" s="11" t="s">
        <v>28</v>
      </c>
      <c r="F102" s="17" t="s">
        <v>505</v>
      </c>
      <c r="G102" s="9">
        <f>75+178+50</f>
        <v>303</v>
      </c>
      <c r="H102" s="9" t="s">
        <v>506</v>
      </c>
      <c r="I102" s="12" t="s">
        <v>11</v>
      </c>
      <c r="J102" s="19">
        <v>606</v>
      </c>
    </row>
    <row r="103" spans="1:10" ht="28.5" customHeight="1" x14ac:dyDescent="0.25">
      <c r="A103" s="8" t="s">
        <v>507</v>
      </c>
      <c r="B103" s="9" t="s">
        <v>508</v>
      </c>
      <c r="C103" s="9" t="s">
        <v>509</v>
      </c>
      <c r="D103" s="10" t="s">
        <v>510</v>
      </c>
      <c r="E103" s="11" t="s">
        <v>28</v>
      </c>
      <c r="F103" s="9" t="s">
        <v>511</v>
      </c>
      <c r="G103" s="15">
        <v>3181</v>
      </c>
      <c r="H103" s="9" t="s">
        <v>512</v>
      </c>
      <c r="I103" s="12" t="s">
        <v>11</v>
      </c>
      <c r="J103" s="19">
        <v>6362</v>
      </c>
    </row>
    <row r="104" spans="1:10" ht="28.5" customHeight="1" x14ac:dyDescent="0.25">
      <c r="A104" s="8" t="s">
        <v>513</v>
      </c>
      <c r="B104" s="9" t="s">
        <v>508</v>
      </c>
      <c r="C104" s="9" t="s">
        <v>509</v>
      </c>
      <c r="D104" s="10" t="s">
        <v>514</v>
      </c>
      <c r="E104" s="11" t="s">
        <v>515</v>
      </c>
      <c r="F104" s="9" t="s">
        <v>516</v>
      </c>
      <c r="G104" s="15">
        <v>42</v>
      </c>
      <c r="H104" s="9" t="s">
        <v>517</v>
      </c>
      <c r="I104" s="7"/>
      <c r="J104" s="19">
        <v>84</v>
      </c>
    </row>
    <row r="105" spans="1:10" ht="28.5" customHeight="1" x14ac:dyDescent="0.25">
      <c r="A105" s="8" t="s">
        <v>518</v>
      </c>
      <c r="B105" s="9" t="s">
        <v>508</v>
      </c>
      <c r="C105" s="9" t="s">
        <v>509</v>
      </c>
      <c r="D105" s="10" t="s">
        <v>519</v>
      </c>
      <c r="E105" s="11" t="s">
        <v>28</v>
      </c>
      <c r="F105" s="9" t="s">
        <v>520</v>
      </c>
      <c r="G105" s="9">
        <v>222</v>
      </c>
      <c r="H105" s="9" t="s">
        <v>521</v>
      </c>
      <c r="I105" s="12" t="s">
        <v>11</v>
      </c>
      <c r="J105" s="19">
        <v>444</v>
      </c>
    </row>
    <row r="106" spans="1:10" ht="28.5" customHeight="1" x14ac:dyDescent="0.25">
      <c r="A106" s="8" t="s">
        <v>522</v>
      </c>
      <c r="B106" s="9" t="s">
        <v>508</v>
      </c>
      <c r="C106" s="9" t="s">
        <v>509</v>
      </c>
      <c r="D106" s="10" t="s">
        <v>523</v>
      </c>
      <c r="E106" s="11" t="s">
        <v>524</v>
      </c>
      <c r="F106" s="9" t="s">
        <v>525</v>
      </c>
      <c r="G106" s="9">
        <f>83+102</f>
        <v>185</v>
      </c>
      <c r="H106" s="9" t="s">
        <v>526</v>
      </c>
      <c r="I106" s="12" t="s">
        <v>11</v>
      </c>
      <c r="J106" s="19">
        <v>370</v>
      </c>
    </row>
    <row r="107" spans="1:10" ht="28.5" customHeight="1" x14ac:dyDescent="0.25">
      <c r="A107" s="8" t="s">
        <v>527</v>
      </c>
      <c r="B107" s="9" t="s">
        <v>508</v>
      </c>
      <c r="C107" s="9" t="s">
        <v>509</v>
      </c>
      <c r="D107" s="10" t="s">
        <v>528</v>
      </c>
      <c r="E107" s="11" t="s">
        <v>529</v>
      </c>
      <c r="F107" s="9" t="s">
        <v>530</v>
      </c>
      <c r="G107" s="15">
        <v>210</v>
      </c>
      <c r="H107" s="9" t="s">
        <v>531</v>
      </c>
      <c r="I107" s="12" t="s">
        <v>11</v>
      </c>
      <c r="J107" s="19">
        <v>420</v>
      </c>
    </row>
    <row r="108" spans="1:10" ht="28.5" customHeight="1" x14ac:dyDescent="0.25">
      <c r="A108" s="8" t="s">
        <v>532</v>
      </c>
      <c r="B108" s="9" t="s">
        <v>508</v>
      </c>
      <c r="C108" s="9" t="s">
        <v>509</v>
      </c>
      <c r="D108" s="10" t="s">
        <v>533</v>
      </c>
      <c r="E108" s="11" t="s">
        <v>28</v>
      </c>
      <c r="F108" s="9" t="s">
        <v>534</v>
      </c>
      <c r="G108" s="9">
        <v>102</v>
      </c>
      <c r="H108" s="9" t="s">
        <v>535</v>
      </c>
      <c r="I108" s="7"/>
      <c r="J108" s="19">
        <v>204</v>
      </c>
    </row>
    <row r="109" spans="1:10" ht="28.5" customHeight="1" x14ac:dyDescent="0.25">
      <c r="A109" s="8" t="s">
        <v>536</v>
      </c>
      <c r="B109" s="9" t="s">
        <v>508</v>
      </c>
      <c r="C109" s="9" t="s">
        <v>509</v>
      </c>
      <c r="D109" s="10" t="s">
        <v>537</v>
      </c>
      <c r="E109" s="11" t="s">
        <v>28</v>
      </c>
      <c r="F109" s="9" t="s">
        <v>538</v>
      </c>
      <c r="G109" s="15">
        <v>786</v>
      </c>
      <c r="H109" s="9" t="s">
        <v>539</v>
      </c>
      <c r="I109" s="12" t="s">
        <v>11</v>
      </c>
      <c r="J109" s="19">
        <v>1572</v>
      </c>
    </row>
    <row r="110" spans="1:10" ht="28.5" customHeight="1" x14ac:dyDescent="0.25">
      <c r="A110" s="8" t="s">
        <v>540</v>
      </c>
      <c r="B110" s="9" t="s">
        <v>508</v>
      </c>
      <c r="C110" s="9" t="s">
        <v>509</v>
      </c>
      <c r="D110" s="10" t="s">
        <v>541</v>
      </c>
      <c r="E110" s="11" t="s">
        <v>542</v>
      </c>
      <c r="F110" s="9" t="s">
        <v>543</v>
      </c>
      <c r="G110" s="9">
        <v>154</v>
      </c>
      <c r="H110" s="9" t="s">
        <v>544</v>
      </c>
      <c r="I110" s="7"/>
      <c r="J110" s="19">
        <v>308</v>
      </c>
    </row>
    <row r="111" spans="1:10" ht="28.5" customHeight="1" x14ac:dyDescent="0.25">
      <c r="A111" s="8" t="s">
        <v>545</v>
      </c>
      <c r="B111" s="9" t="s">
        <v>508</v>
      </c>
      <c r="C111" s="9" t="s">
        <v>509</v>
      </c>
      <c r="D111" s="10" t="s">
        <v>504</v>
      </c>
      <c r="E111" s="11" t="s">
        <v>28</v>
      </c>
      <c r="F111" s="17" t="s">
        <v>546</v>
      </c>
      <c r="G111" s="15">
        <v>27</v>
      </c>
      <c r="H111" s="9" t="s">
        <v>547</v>
      </c>
      <c r="I111" s="7"/>
      <c r="J111" s="19">
        <v>54</v>
      </c>
    </row>
    <row r="112" spans="1:10" ht="28.5" customHeight="1" x14ac:dyDescent="0.25">
      <c r="A112" s="8" t="s">
        <v>548</v>
      </c>
      <c r="B112" s="9" t="s">
        <v>508</v>
      </c>
      <c r="C112" s="9" t="s">
        <v>509</v>
      </c>
      <c r="D112" s="10" t="s">
        <v>549</v>
      </c>
      <c r="E112" s="11" t="s">
        <v>550</v>
      </c>
      <c r="F112" s="9" t="s">
        <v>543</v>
      </c>
      <c r="G112" s="15">
        <v>190</v>
      </c>
      <c r="H112" s="9" t="s">
        <v>551</v>
      </c>
      <c r="I112" s="12" t="s">
        <v>11</v>
      </c>
      <c r="J112" s="19">
        <v>380</v>
      </c>
    </row>
    <row r="113" spans="1:10" ht="28.5" customHeight="1" x14ac:dyDescent="0.25">
      <c r="A113" s="8" t="s">
        <v>552</v>
      </c>
      <c r="B113" s="9" t="s">
        <v>508</v>
      </c>
      <c r="C113" s="9" t="s">
        <v>509</v>
      </c>
      <c r="D113" s="10" t="s">
        <v>553</v>
      </c>
      <c r="E113" s="11" t="s">
        <v>554</v>
      </c>
      <c r="F113" s="9" t="s">
        <v>520</v>
      </c>
      <c r="G113" s="9">
        <f>208+50</f>
        <v>258</v>
      </c>
      <c r="H113" s="9" t="s">
        <v>555</v>
      </c>
      <c r="I113" s="12" t="s">
        <v>11</v>
      </c>
      <c r="J113" s="19">
        <v>516</v>
      </c>
    </row>
    <row r="114" spans="1:10" ht="28.5" customHeight="1" x14ac:dyDescent="0.25">
      <c r="A114" s="8" t="s">
        <v>556</v>
      </c>
      <c r="B114" s="9" t="s">
        <v>508</v>
      </c>
      <c r="C114" s="9" t="s">
        <v>509</v>
      </c>
      <c r="D114" s="10" t="s">
        <v>557</v>
      </c>
      <c r="E114" s="11" t="s">
        <v>28</v>
      </c>
      <c r="F114" s="9" t="s">
        <v>511</v>
      </c>
      <c r="G114" s="9">
        <v>620</v>
      </c>
      <c r="H114" s="9" t="s">
        <v>558</v>
      </c>
      <c r="I114" s="12" t="s">
        <v>11</v>
      </c>
      <c r="J114" s="19">
        <v>1240</v>
      </c>
    </row>
    <row r="115" spans="1:10" ht="28.5" customHeight="1" x14ac:dyDescent="0.25">
      <c r="A115" s="8" t="s">
        <v>559</v>
      </c>
      <c r="B115" s="9" t="s">
        <v>508</v>
      </c>
      <c r="C115" s="9" t="s">
        <v>509</v>
      </c>
      <c r="D115" s="10" t="s">
        <v>560</v>
      </c>
      <c r="E115" s="11" t="s">
        <v>561</v>
      </c>
      <c r="F115" s="9" t="s">
        <v>511</v>
      </c>
      <c r="G115" s="9">
        <v>141</v>
      </c>
      <c r="H115" s="9" t="s">
        <v>562</v>
      </c>
      <c r="I115" s="7"/>
      <c r="J115" s="19">
        <v>282</v>
      </c>
    </row>
    <row r="116" spans="1:10" ht="28.5" customHeight="1" x14ac:dyDescent="0.25">
      <c r="A116" s="8" t="s">
        <v>563</v>
      </c>
      <c r="B116" s="9" t="s">
        <v>564</v>
      </c>
      <c r="C116" s="9" t="s">
        <v>565</v>
      </c>
      <c r="D116" s="10" t="s">
        <v>28</v>
      </c>
      <c r="E116" s="11" t="s">
        <v>28</v>
      </c>
      <c r="F116" s="9" t="s">
        <v>22</v>
      </c>
      <c r="G116" s="9">
        <f>131+11</f>
        <v>142</v>
      </c>
      <c r="H116" s="9" t="s">
        <v>566</v>
      </c>
      <c r="I116" s="7"/>
      <c r="J116" s="19">
        <v>284</v>
      </c>
    </row>
    <row r="117" spans="1:10" ht="28.5" customHeight="1" x14ac:dyDescent="0.25">
      <c r="A117" s="8" t="s">
        <v>567</v>
      </c>
      <c r="B117" s="9" t="s">
        <v>568</v>
      </c>
      <c r="C117" s="9" t="s">
        <v>569</v>
      </c>
      <c r="D117" s="10" t="s">
        <v>175</v>
      </c>
      <c r="E117" s="11" t="s">
        <v>28</v>
      </c>
      <c r="F117" s="9" t="s">
        <v>570</v>
      </c>
      <c r="G117" s="9">
        <f>43+11+96</f>
        <v>150</v>
      </c>
      <c r="H117" s="9" t="s">
        <v>571</v>
      </c>
      <c r="I117" s="12" t="s">
        <v>11</v>
      </c>
      <c r="J117" s="19">
        <v>300</v>
      </c>
    </row>
    <row r="118" spans="1:10" ht="28.5" customHeight="1" x14ac:dyDescent="0.25">
      <c r="A118" s="8" t="s">
        <v>572</v>
      </c>
      <c r="B118" s="9" t="s">
        <v>568</v>
      </c>
      <c r="C118" s="9" t="s">
        <v>569</v>
      </c>
      <c r="D118" s="10" t="s">
        <v>88</v>
      </c>
      <c r="E118" s="11" t="s">
        <v>573</v>
      </c>
      <c r="F118" s="9" t="s">
        <v>574</v>
      </c>
      <c r="G118" s="9">
        <v>99</v>
      </c>
      <c r="H118" s="9" t="s">
        <v>575</v>
      </c>
      <c r="I118" s="7"/>
      <c r="J118" s="19">
        <v>198</v>
      </c>
    </row>
    <row r="119" spans="1:10" ht="28.5" customHeight="1" x14ac:dyDescent="0.25">
      <c r="A119" s="8" t="s">
        <v>576</v>
      </c>
      <c r="B119" s="9" t="s">
        <v>577</v>
      </c>
      <c r="C119" s="9" t="s">
        <v>578</v>
      </c>
      <c r="D119" s="10" t="s">
        <v>579</v>
      </c>
      <c r="E119" s="11" t="s">
        <v>28</v>
      </c>
      <c r="F119" s="9" t="s">
        <v>580</v>
      </c>
      <c r="G119" s="9">
        <v>190</v>
      </c>
      <c r="H119" s="9" t="s">
        <v>581</v>
      </c>
      <c r="I119" s="12" t="s">
        <v>11</v>
      </c>
      <c r="J119" s="19">
        <v>380</v>
      </c>
    </row>
    <row r="120" spans="1:10" ht="28.5" customHeight="1" x14ac:dyDescent="0.25">
      <c r="A120" s="8" t="s">
        <v>582</v>
      </c>
      <c r="B120" s="9" t="s">
        <v>583</v>
      </c>
      <c r="C120" s="9" t="s">
        <v>410</v>
      </c>
      <c r="D120" s="10" t="s">
        <v>28</v>
      </c>
      <c r="E120" s="11" t="s">
        <v>584</v>
      </c>
      <c r="F120" s="9" t="s">
        <v>585</v>
      </c>
      <c r="G120" s="15">
        <v>399</v>
      </c>
      <c r="H120" s="9" t="s">
        <v>586</v>
      </c>
      <c r="I120" s="12" t="s">
        <v>11</v>
      </c>
      <c r="J120" s="19">
        <v>2194.5</v>
      </c>
    </row>
    <row r="121" spans="1:10" ht="28.5" customHeight="1" x14ac:dyDescent="0.25">
      <c r="A121" s="8" t="s">
        <v>587</v>
      </c>
      <c r="B121" s="9" t="s">
        <v>588</v>
      </c>
      <c r="C121" s="9" t="s">
        <v>28</v>
      </c>
      <c r="D121" s="10" t="s">
        <v>28</v>
      </c>
      <c r="E121" s="11" t="s">
        <v>28</v>
      </c>
      <c r="F121" s="9" t="s">
        <v>28</v>
      </c>
      <c r="G121" s="9">
        <v>933</v>
      </c>
      <c r="H121" s="9" t="s">
        <v>589</v>
      </c>
      <c r="I121" s="12" t="s">
        <v>11</v>
      </c>
      <c r="J121" s="19">
        <v>1866</v>
      </c>
    </row>
    <row r="122" spans="1:10" ht="28.5" customHeight="1" x14ac:dyDescent="0.25">
      <c r="A122" s="8" t="s">
        <v>590</v>
      </c>
      <c r="B122" s="9" t="s">
        <v>591</v>
      </c>
      <c r="C122" s="9" t="s">
        <v>503</v>
      </c>
      <c r="D122" s="10" t="s">
        <v>592</v>
      </c>
      <c r="E122" s="11" t="s">
        <v>28</v>
      </c>
      <c r="F122" s="9" t="s">
        <v>593</v>
      </c>
      <c r="G122" s="9">
        <f>22*84+72+16-2+30</f>
        <v>1964</v>
      </c>
      <c r="H122" s="9" t="s">
        <v>594</v>
      </c>
      <c r="I122" s="12" t="s">
        <v>11</v>
      </c>
      <c r="J122" s="19">
        <v>3928</v>
      </c>
    </row>
    <row r="123" spans="1:10" ht="28.5" customHeight="1" x14ac:dyDescent="0.25">
      <c r="A123" s="8" t="s">
        <v>595</v>
      </c>
      <c r="B123" s="9" t="s">
        <v>596</v>
      </c>
      <c r="C123" s="9" t="s">
        <v>597</v>
      </c>
      <c r="D123" s="10" t="s">
        <v>598</v>
      </c>
      <c r="E123" s="11" t="s">
        <v>28</v>
      </c>
      <c r="F123" s="9" t="s">
        <v>599</v>
      </c>
      <c r="G123" s="9">
        <v>46</v>
      </c>
      <c r="H123" s="9" t="s">
        <v>192</v>
      </c>
      <c r="I123" s="7"/>
      <c r="J123" s="19">
        <v>92</v>
      </c>
    </row>
    <row r="124" spans="1:10" ht="28.5" customHeight="1" x14ac:dyDescent="0.25">
      <c r="A124" s="14" t="s">
        <v>600</v>
      </c>
      <c r="B124" s="9" t="s">
        <v>601</v>
      </c>
      <c r="C124" s="9" t="s">
        <v>602</v>
      </c>
      <c r="D124" s="10" t="s">
        <v>603</v>
      </c>
      <c r="E124" s="11" t="s">
        <v>28</v>
      </c>
      <c r="F124" s="9" t="s">
        <v>604</v>
      </c>
      <c r="G124" s="9">
        <v>474</v>
      </c>
      <c r="H124" s="9" t="s">
        <v>605</v>
      </c>
      <c r="I124" s="12" t="s">
        <v>11</v>
      </c>
      <c r="J124" s="19">
        <v>948</v>
      </c>
    </row>
    <row r="125" spans="1:10" ht="28.5" customHeight="1" x14ac:dyDescent="0.25">
      <c r="A125" s="8" t="s">
        <v>606</v>
      </c>
      <c r="B125" s="9" t="s">
        <v>607</v>
      </c>
      <c r="C125" s="9" t="s">
        <v>608</v>
      </c>
      <c r="D125" s="10" t="s">
        <v>609</v>
      </c>
      <c r="E125" s="11" t="s">
        <v>610</v>
      </c>
      <c r="F125" s="9" t="s">
        <v>611</v>
      </c>
      <c r="G125" s="15">
        <v>2860</v>
      </c>
      <c r="H125" s="9" t="s">
        <v>612</v>
      </c>
      <c r="I125" s="12" t="s">
        <v>11</v>
      </c>
      <c r="J125" s="19">
        <v>5720</v>
      </c>
    </row>
    <row r="126" spans="1:10" ht="28.5" customHeight="1" x14ac:dyDescent="0.25">
      <c r="A126" s="8" t="s">
        <v>613</v>
      </c>
      <c r="B126" s="9" t="s">
        <v>607</v>
      </c>
      <c r="C126" s="9" t="s">
        <v>608</v>
      </c>
      <c r="D126" s="10" t="s">
        <v>614</v>
      </c>
      <c r="E126" s="11" t="s">
        <v>615</v>
      </c>
      <c r="F126" s="9" t="s">
        <v>342</v>
      </c>
      <c r="G126" s="15">
        <v>35</v>
      </c>
      <c r="H126" s="9" t="s">
        <v>241</v>
      </c>
      <c r="I126" s="7"/>
      <c r="J126" s="19">
        <v>70</v>
      </c>
    </row>
    <row r="127" spans="1:10" ht="28.5" customHeight="1" x14ac:dyDescent="0.25">
      <c r="A127" s="8" t="s">
        <v>616</v>
      </c>
      <c r="B127" s="9" t="s">
        <v>607</v>
      </c>
      <c r="C127" s="9" t="s">
        <v>608</v>
      </c>
      <c r="D127" s="10" t="s">
        <v>617</v>
      </c>
      <c r="E127" s="11" t="s">
        <v>28</v>
      </c>
      <c r="F127" s="9" t="s">
        <v>618</v>
      </c>
      <c r="G127" s="9">
        <v>1096</v>
      </c>
      <c r="H127" s="9" t="s">
        <v>619</v>
      </c>
      <c r="I127" s="12" t="s">
        <v>11</v>
      </c>
      <c r="J127" s="19">
        <v>2192</v>
      </c>
    </row>
    <row r="128" spans="1:10" ht="28.5" customHeight="1" x14ac:dyDescent="0.25">
      <c r="A128" s="14" t="s">
        <v>620</v>
      </c>
      <c r="B128" s="9" t="s">
        <v>607</v>
      </c>
      <c r="C128" s="9" t="s">
        <v>608</v>
      </c>
      <c r="D128" s="10" t="s">
        <v>621</v>
      </c>
      <c r="E128" s="11" t="s">
        <v>622</v>
      </c>
      <c r="F128" s="9" t="s">
        <v>623</v>
      </c>
      <c r="G128" s="15">
        <v>93</v>
      </c>
      <c r="H128" s="9" t="s">
        <v>467</v>
      </c>
      <c r="I128" s="7"/>
      <c r="J128" s="19">
        <v>186</v>
      </c>
    </row>
    <row r="129" spans="1:10" ht="28.5" customHeight="1" x14ac:dyDescent="0.25">
      <c r="A129" s="14" t="s">
        <v>624</v>
      </c>
      <c r="B129" s="9" t="s">
        <v>625</v>
      </c>
      <c r="C129" s="9" t="s">
        <v>626</v>
      </c>
      <c r="D129" s="10" t="s">
        <v>175</v>
      </c>
      <c r="E129" s="11" t="s">
        <v>627</v>
      </c>
      <c r="F129" s="9" t="s">
        <v>628</v>
      </c>
      <c r="G129" s="9">
        <v>47</v>
      </c>
      <c r="H129" s="9" t="s">
        <v>517</v>
      </c>
      <c r="I129" s="7"/>
      <c r="J129" s="19">
        <v>94</v>
      </c>
    </row>
    <row r="130" spans="1:10" ht="28.5" customHeight="1" x14ac:dyDescent="0.25">
      <c r="A130" s="8" t="s">
        <v>629</v>
      </c>
      <c r="B130" s="9" t="s">
        <v>630</v>
      </c>
      <c r="C130" s="9" t="s">
        <v>631</v>
      </c>
      <c r="D130" s="10" t="s">
        <v>480</v>
      </c>
      <c r="E130" s="11" t="s">
        <v>632</v>
      </c>
      <c r="F130" s="9" t="s">
        <v>633</v>
      </c>
      <c r="G130" s="9">
        <f>14+78+123</f>
        <v>215</v>
      </c>
      <c r="H130" s="9" t="s">
        <v>634</v>
      </c>
      <c r="I130" s="12" t="s">
        <v>11</v>
      </c>
      <c r="J130" s="19">
        <v>430</v>
      </c>
    </row>
    <row r="131" spans="1:10" ht="28.5" customHeight="1" x14ac:dyDescent="0.25">
      <c r="A131" s="8" t="s">
        <v>635</v>
      </c>
      <c r="B131" s="9" t="s">
        <v>636</v>
      </c>
      <c r="C131" s="9" t="s">
        <v>637</v>
      </c>
      <c r="D131" s="10" t="s">
        <v>84</v>
      </c>
      <c r="E131" s="11" t="s">
        <v>28</v>
      </c>
      <c r="F131" s="9">
        <v>5168</v>
      </c>
      <c r="G131" s="9">
        <v>69</v>
      </c>
      <c r="H131" s="9" t="s">
        <v>638</v>
      </c>
      <c r="I131" s="7"/>
      <c r="J131" s="19">
        <v>138</v>
      </c>
    </row>
    <row r="132" spans="1:10" ht="28.5" customHeight="1" x14ac:dyDescent="0.25">
      <c r="A132" s="8" t="s">
        <v>639</v>
      </c>
      <c r="B132" s="9" t="s">
        <v>640</v>
      </c>
      <c r="C132" s="9" t="s">
        <v>641</v>
      </c>
      <c r="D132" s="10" t="s">
        <v>642</v>
      </c>
      <c r="E132" s="11" t="s">
        <v>28</v>
      </c>
      <c r="F132" s="9" t="s">
        <v>643</v>
      </c>
      <c r="G132" s="9">
        <f>2*40+49</f>
        <v>129</v>
      </c>
      <c r="H132" s="9" t="s">
        <v>644</v>
      </c>
      <c r="I132" s="12" t="s">
        <v>11</v>
      </c>
      <c r="J132" s="19">
        <v>358</v>
      </c>
    </row>
    <row r="133" spans="1:10" ht="28.5" customHeight="1" x14ac:dyDescent="0.25">
      <c r="A133" s="8" t="s">
        <v>645</v>
      </c>
      <c r="B133" s="9" t="s">
        <v>646</v>
      </c>
      <c r="C133" s="9" t="s">
        <v>647</v>
      </c>
      <c r="D133" s="10" t="s">
        <v>648</v>
      </c>
      <c r="E133" s="9" t="s">
        <v>28</v>
      </c>
      <c r="F133" s="11" t="s">
        <v>649</v>
      </c>
      <c r="G133" s="9">
        <f>309+282</f>
        <v>591</v>
      </c>
      <c r="H133" s="9" t="s">
        <v>650</v>
      </c>
      <c r="I133" s="12" t="s">
        <v>11</v>
      </c>
      <c r="J133" s="19">
        <v>1182</v>
      </c>
    </row>
    <row r="134" spans="1:10" ht="28.5" customHeight="1" x14ac:dyDescent="0.25">
      <c r="A134" s="14" t="s">
        <v>651</v>
      </c>
      <c r="B134" s="9" t="s">
        <v>652</v>
      </c>
      <c r="C134" s="9" t="s">
        <v>653</v>
      </c>
      <c r="D134" s="10" t="s">
        <v>654</v>
      </c>
      <c r="E134" s="11" t="s">
        <v>28</v>
      </c>
      <c r="F134" s="9" t="s">
        <v>655</v>
      </c>
      <c r="G134" s="9">
        <v>86</v>
      </c>
      <c r="H134" s="9" t="s">
        <v>656</v>
      </c>
      <c r="I134" s="7"/>
      <c r="J134" s="19">
        <v>172</v>
      </c>
    </row>
    <row r="135" spans="1:10" ht="28.5" customHeight="1" x14ac:dyDescent="0.25">
      <c r="A135" s="8" t="s">
        <v>657</v>
      </c>
      <c r="B135" s="9" t="s">
        <v>658</v>
      </c>
      <c r="C135" s="9" t="s">
        <v>659</v>
      </c>
      <c r="D135" s="10" t="s">
        <v>28</v>
      </c>
      <c r="E135" s="11" t="s">
        <v>660</v>
      </c>
      <c r="F135" s="9" t="s">
        <v>661</v>
      </c>
      <c r="G135" s="9">
        <f>20+52</f>
        <v>72</v>
      </c>
      <c r="H135" s="9" t="s">
        <v>662</v>
      </c>
      <c r="I135" s="7"/>
      <c r="J135" s="19">
        <v>252</v>
      </c>
    </row>
    <row r="136" spans="1:10" ht="28.5" customHeight="1" x14ac:dyDescent="0.25">
      <c r="A136" s="8" t="s">
        <v>663</v>
      </c>
      <c r="B136" s="9" t="s">
        <v>664</v>
      </c>
      <c r="C136" s="9" t="s">
        <v>304</v>
      </c>
      <c r="D136" s="10" t="s">
        <v>175</v>
      </c>
      <c r="E136" s="11" t="s">
        <v>28</v>
      </c>
      <c r="F136" s="9" t="s">
        <v>665</v>
      </c>
      <c r="G136" s="15">
        <v>110</v>
      </c>
      <c r="H136" s="9" t="s">
        <v>666</v>
      </c>
      <c r="I136" s="12"/>
      <c r="J136" s="19">
        <v>220</v>
      </c>
    </row>
    <row r="137" spans="1:10" ht="28.5" customHeight="1" x14ac:dyDescent="0.25">
      <c r="A137" s="8" t="s">
        <v>667</v>
      </c>
      <c r="B137" s="9" t="s">
        <v>668</v>
      </c>
      <c r="C137" s="9" t="s">
        <v>669</v>
      </c>
      <c r="D137" s="10" t="s">
        <v>175</v>
      </c>
      <c r="E137" s="11" t="s">
        <v>28</v>
      </c>
      <c r="F137" s="9" t="s">
        <v>665</v>
      </c>
      <c r="G137" s="9">
        <f>36+36</f>
        <v>72</v>
      </c>
      <c r="H137" s="9" t="s">
        <v>670</v>
      </c>
      <c r="I137" s="7"/>
      <c r="J137" s="19">
        <v>144</v>
      </c>
    </row>
    <row r="138" spans="1:10" ht="28.5" customHeight="1" x14ac:dyDescent="0.25">
      <c r="A138" s="8" t="s">
        <v>667</v>
      </c>
      <c r="B138" s="9" t="s">
        <v>668</v>
      </c>
      <c r="C138" s="9" t="s">
        <v>669</v>
      </c>
      <c r="D138" s="10" t="s">
        <v>175</v>
      </c>
      <c r="E138" s="11" t="s">
        <v>28</v>
      </c>
      <c r="F138" s="9" t="s">
        <v>665</v>
      </c>
      <c r="G138" s="9">
        <v>36</v>
      </c>
      <c r="H138" s="9" t="s">
        <v>671</v>
      </c>
      <c r="I138" s="7"/>
      <c r="J138" s="19">
        <v>72</v>
      </c>
    </row>
    <row r="139" spans="1:10" ht="28.5" customHeight="1" x14ac:dyDescent="0.25">
      <c r="A139" s="8" t="s">
        <v>672</v>
      </c>
      <c r="B139" s="9" t="s">
        <v>673</v>
      </c>
      <c r="C139" s="9" t="s">
        <v>674</v>
      </c>
      <c r="D139" s="10" t="s">
        <v>99</v>
      </c>
      <c r="E139" s="11" t="s">
        <v>28</v>
      </c>
      <c r="F139" s="9" t="s">
        <v>675</v>
      </c>
      <c r="G139" s="9">
        <f>36*120-2+38*120+99</f>
        <v>8977</v>
      </c>
      <c r="H139" s="9" t="s">
        <v>676</v>
      </c>
      <c r="I139" s="12" t="s">
        <v>11</v>
      </c>
      <c r="J139" s="19">
        <v>17954</v>
      </c>
    </row>
    <row r="140" spans="1:10" ht="28.5" customHeight="1" x14ac:dyDescent="0.25">
      <c r="A140" s="8" t="s">
        <v>677</v>
      </c>
      <c r="B140" s="9" t="s">
        <v>673</v>
      </c>
      <c r="C140" s="9" t="s">
        <v>674</v>
      </c>
      <c r="D140" s="10" t="s">
        <v>189</v>
      </c>
      <c r="E140" s="11" t="s">
        <v>28</v>
      </c>
      <c r="F140" s="9" t="s">
        <v>678</v>
      </c>
      <c r="G140" s="9">
        <v>134</v>
      </c>
      <c r="H140" s="9" t="s">
        <v>679</v>
      </c>
      <c r="I140" s="7"/>
      <c r="J140" s="19">
        <v>268</v>
      </c>
    </row>
    <row r="141" spans="1:10" ht="28.5" customHeight="1" x14ac:dyDescent="0.25">
      <c r="A141" s="8" t="s">
        <v>680</v>
      </c>
      <c r="B141" s="9" t="s">
        <v>681</v>
      </c>
      <c r="C141" s="9" t="s">
        <v>682</v>
      </c>
      <c r="D141" s="9" t="s">
        <v>440</v>
      </c>
      <c r="E141" s="11" t="s">
        <v>683</v>
      </c>
      <c r="F141" s="9" t="s">
        <v>684</v>
      </c>
      <c r="G141" s="9">
        <f>17+21+19</f>
        <v>57</v>
      </c>
      <c r="H141" s="9" t="s">
        <v>685</v>
      </c>
      <c r="I141" s="7"/>
      <c r="J141" s="19">
        <v>114</v>
      </c>
    </row>
    <row r="142" spans="1:10" ht="28.5" customHeight="1" x14ac:dyDescent="0.25">
      <c r="A142" s="8" t="s">
        <v>686</v>
      </c>
      <c r="B142" s="9" t="s">
        <v>687</v>
      </c>
      <c r="C142" s="9" t="s">
        <v>688</v>
      </c>
      <c r="D142" s="10" t="s">
        <v>689</v>
      </c>
      <c r="E142" s="11" t="s">
        <v>28</v>
      </c>
      <c r="F142" s="9" t="s">
        <v>690</v>
      </c>
      <c r="G142" s="9">
        <f>44+73+75</f>
        <v>192</v>
      </c>
      <c r="H142" s="9" t="s">
        <v>691</v>
      </c>
      <c r="I142" s="12" t="s">
        <v>11</v>
      </c>
      <c r="J142" s="19">
        <v>480</v>
      </c>
    </row>
    <row r="143" spans="1:10" ht="28.5" customHeight="1" x14ac:dyDescent="0.25">
      <c r="A143" s="8" t="s">
        <v>692</v>
      </c>
      <c r="B143" s="9" t="s">
        <v>693</v>
      </c>
      <c r="C143" s="9" t="s">
        <v>694</v>
      </c>
      <c r="D143" s="10" t="s">
        <v>128</v>
      </c>
      <c r="E143" s="11" t="s">
        <v>28</v>
      </c>
      <c r="F143" s="9" t="s">
        <v>37</v>
      </c>
      <c r="G143" s="9">
        <f>33*4+22+10</f>
        <v>164</v>
      </c>
      <c r="H143" s="9" t="s">
        <v>695</v>
      </c>
      <c r="I143" s="12" t="s">
        <v>11</v>
      </c>
      <c r="J143" s="19">
        <v>574</v>
      </c>
    </row>
    <row r="144" spans="1:10" ht="28.5" customHeight="1" x14ac:dyDescent="0.25">
      <c r="A144" s="8" t="s">
        <v>696</v>
      </c>
      <c r="B144" s="9" t="s">
        <v>693</v>
      </c>
      <c r="C144" s="9" t="s">
        <v>694</v>
      </c>
      <c r="D144" s="10" t="s">
        <v>88</v>
      </c>
      <c r="E144" s="11" t="s">
        <v>28</v>
      </c>
      <c r="F144" s="9" t="s">
        <v>697</v>
      </c>
      <c r="G144" s="9">
        <f>32+110+5*80</f>
        <v>542</v>
      </c>
      <c r="H144" s="9" t="s">
        <v>698</v>
      </c>
      <c r="I144" s="12" t="s">
        <v>11</v>
      </c>
      <c r="J144" s="19">
        <v>1897</v>
      </c>
    </row>
    <row r="145" spans="1:10" ht="28.5" customHeight="1" x14ac:dyDescent="0.25">
      <c r="A145" s="8" t="s">
        <v>699</v>
      </c>
      <c r="B145" s="9" t="s">
        <v>700</v>
      </c>
      <c r="C145" s="9" t="s">
        <v>26</v>
      </c>
      <c r="D145" s="10" t="s">
        <v>84</v>
      </c>
      <c r="E145" s="11" t="s">
        <v>28</v>
      </c>
      <c r="F145" s="9" t="s">
        <v>701</v>
      </c>
      <c r="G145" s="9">
        <v>48</v>
      </c>
      <c r="H145" s="9" t="s">
        <v>702</v>
      </c>
      <c r="I145" s="7"/>
      <c r="J145" s="19">
        <v>96</v>
      </c>
    </row>
    <row r="146" spans="1:10" ht="28.5" customHeight="1" x14ac:dyDescent="0.25">
      <c r="A146" s="8" t="s">
        <v>703</v>
      </c>
      <c r="B146" s="9" t="s">
        <v>700</v>
      </c>
      <c r="C146" s="9" t="s">
        <v>26</v>
      </c>
      <c r="D146" s="10" t="s">
        <v>704</v>
      </c>
      <c r="E146" s="11" t="s">
        <v>28</v>
      </c>
      <c r="F146" s="9" t="s">
        <v>29</v>
      </c>
      <c r="G146" s="9">
        <f>96+91</f>
        <v>187</v>
      </c>
      <c r="H146" s="9" t="s">
        <v>705</v>
      </c>
      <c r="I146" s="12" t="s">
        <v>11</v>
      </c>
      <c r="J146" s="19">
        <v>374</v>
      </c>
    </row>
    <row r="147" spans="1:10" ht="28.5" customHeight="1" x14ac:dyDescent="0.25">
      <c r="A147" s="8" t="s">
        <v>706</v>
      </c>
      <c r="B147" s="9" t="s">
        <v>707</v>
      </c>
      <c r="C147" s="9" t="s">
        <v>708</v>
      </c>
      <c r="D147" s="10" t="s">
        <v>175</v>
      </c>
      <c r="E147" s="11" t="s">
        <v>709</v>
      </c>
      <c r="F147" s="9" t="s">
        <v>710</v>
      </c>
      <c r="G147" s="9">
        <f>30+25+7*30+22+15*30+10+60+13</f>
        <v>820</v>
      </c>
      <c r="H147" s="9" t="s">
        <v>711</v>
      </c>
      <c r="I147" s="12" t="s">
        <v>11</v>
      </c>
      <c r="J147" s="19">
        <v>2050</v>
      </c>
    </row>
    <row r="148" spans="1:10" ht="28.5" customHeight="1" x14ac:dyDescent="0.25">
      <c r="A148" s="8" t="s">
        <v>712</v>
      </c>
      <c r="B148" s="9" t="s">
        <v>713</v>
      </c>
      <c r="C148" s="9"/>
      <c r="D148" s="10"/>
      <c r="E148" s="11"/>
      <c r="F148" s="9"/>
      <c r="G148" s="9">
        <f>110+154+(6*240)+22</f>
        <v>1726</v>
      </c>
      <c r="H148" s="9" t="s">
        <v>714</v>
      </c>
      <c r="I148" s="12" t="s">
        <v>11</v>
      </c>
      <c r="J148" s="19">
        <v>3452</v>
      </c>
    </row>
    <row r="149" spans="1:10" ht="28.5" customHeight="1" x14ac:dyDescent="0.25">
      <c r="A149" s="14" t="s">
        <v>715</v>
      </c>
      <c r="B149" s="9" t="s">
        <v>716</v>
      </c>
      <c r="C149" s="9" t="s">
        <v>717</v>
      </c>
      <c r="D149" s="10" t="s">
        <v>654</v>
      </c>
      <c r="E149" s="11" t="s">
        <v>718</v>
      </c>
      <c r="F149" s="9" t="s">
        <v>719</v>
      </c>
      <c r="G149" s="9">
        <v>74</v>
      </c>
      <c r="H149" s="9" t="s">
        <v>720</v>
      </c>
      <c r="I149" s="7"/>
      <c r="J149" s="19">
        <v>407</v>
      </c>
    </row>
    <row r="150" spans="1:10" ht="28.5" customHeight="1" x14ac:dyDescent="0.25">
      <c r="A150" s="8" t="s">
        <v>721</v>
      </c>
      <c r="B150" s="9" t="s">
        <v>722</v>
      </c>
      <c r="C150" s="9" t="s">
        <v>723</v>
      </c>
      <c r="D150" s="10" t="s">
        <v>654</v>
      </c>
      <c r="E150" s="11" t="s">
        <v>28</v>
      </c>
      <c r="F150" s="9" t="s">
        <v>724</v>
      </c>
      <c r="G150" s="9">
        <f>194+196</f>
        <v>390</v>
      </c>
      <c r="H150" s="9" t="s">
        <v>725</v>
      </c>
      <c r="I150" s="12" t="s">
        <v>11</v>
      </c>
      <c r="J150" s="19">
        <v>780</v>
      </c>
    </row>
    <row r="151" spans="1:10" ht="28.5" customHeight="1" x14ac:dyDescent="0.25">
      <c r="A151" s="8" t="s">
        <v>726</v>
      </c>
      <c r="B151" s="9" t="s">
        <v>722</v>
      </c>
      <c r="C151" s="9" t="s">
        <v>723</v>
      </c>
      <c r="D151" s="10" t="s">
        <v>727</v>
      </c>
      <c r="E151" s="11" t="s">
        <v>728</v>
      </c>
      <c r="F151" s="9" t="s">
        <v>729</v>
      </c>
      <c r="G151" s="9">
        <v>151</v>
      </c>
      <c r="H151" s="9" t="s">
        <v>730</v>
      </c>
      <c r="I151" s="7"/>
      <c r="J151" s="19">
        <v>302</v>
      </c>
    </row>
    <row r="152" spans="1:10" ht="28.5" customHeight="1" x14ac:dyDescent="0.25">
      <c r="A152" s="8" t="s">
        <v>731</v>
      </c>
      <c r="B152" s="9" t="s">
        <v>732</v>
      </c>
      <c r="C152" s="9" t="s">
        <v>733</v>
      </c>
      <c r="D152" s="10" t="s">
        <v>734</v>
      </c>
      <c r="E152" s="11" t="s">
        <v>28</v>
      </c>
      <c r="F152" s="9" t="s">
        <v>735</v>
      </c>
      <c r="G152" s="9">
        <f>37+15</f>
        <v>52</v>
      </c>
      <c r="H152" s="9" t="s">
        <v>736</v>
      </c>
      <c r="I152" s="7"/>
      <c r="J152" s="19">
        <v>104</v>
      </c>
    </row>
    <row r="153" spans="1:10" ht="28.5" customHeight="1" x14ac:dyDescent="0.25">
      <c r="A153" s="8" t="s">
        <v>737</v>
      </c>
      <c r="B153" s="9" t="s">
        <v>738</v>
      </c>
      <c r="C153" s="9" t="s">
        <v>739</v>
      </c>
      <c r="D153" s="10" t="s">
        <v>740</v>
      </c>
      <c r="E153" s="11" t="s">
        <v>28</v>
      </c>
      <c r="F153" s="9" t="s">
        <v>741</v>
      </c>
      <c r="G153" s="9">
        <v>355</v>
      </c>
      <c r="H153" s="9" t="s">
        <v>742</v>
      </c>
      <c r="I153" s="12" t="s">
        <v>11</v>
      </c>
      <c r="J153" s="19">
        <v>710</v>
      </c>
    </row>
    <row r="154" spans="1:10" ht="28.5" customHeight="1" x14ac:dyDescent="0.25">
      <c r="A154" s="8" t="s">
        <v>743</v>
      </c>
      <c r="B154" s="9" t="s">
        <v>744</v>
      </c>
      <c r="C154" s="9" t="s">
        <v>28</v>
      </c>
      <c r="D154" s="10" t="s">
        <v>28</v>
      </c>
      <c r="E154" s="11" t="s">
        <v>28</v>
      </c>
      <c r="F154" s="9" t="s">
        <v>28</v>
      </c>
      <c r="G154" s="9">
        <v>97</v>
      </c>
      <c r="H154" s="9" t="s">
        <v>467</v>
      </c>
      <c r="I154" s="7"/>
      <c r="J154" s="19">
        <v>194</v>
      </c>
    </row>
    <row r="155" spans="1:10" ht="28.5" customHeight="1" x14ac:dyDescent="0.25">
      <c r="A155" s="14" t="s">
        <v>745</v>
      </c>
      <c r="B155" s="9" t="s">
        <v>746</v>
      </c>
      <c r="C155" s="9" t="s">
        <v>28</v>
      </c>
      <c r="D155" s="10" t="s">
        <v>28</v>
      </c>
      <c r="E155" s="11" t="s">
        <v>747</v>
      </c>
      <c r="F155" s="17" t="s">
        <v>28</v>
      </c>
      <c r="G155" s="9">
        <v>97</v>
      </c>
      <c r="H155" s="9" t="s">
        <v>467</v>
      </c>
      <c r="I155" s="7"/>
      <c r="J155" s="19">
        <v>194</v>
      </c>
    </row>
    <row r="156" spans="1:10" ht="28.5" customHeight="1" x14ac:dyDescent="0.25">
      <c r="A156" s="8" t="s">
        <v>748</v>
      </c>
      <c r="B156" s="9" t="s">
        <v>749</v>
      </c>
      <c r="C156" s="9" t="s">
        <v>139</v>
      </c>
      <c r="D156" s="10" t="s">
        <v>750</v>
      </c>
      <c r="E156" s="11" t="s">
        <v>751</v>
      </c>
      <c r="F156" s="9" t="s">
        <v>752</v>
      </c>
      <c r="G156" s="9">
        <v>59</v>
      </c>
      <c r="H156" s="9" t="s">
        <v>753</v>
      </c>
      <c r="I156" s="7"/>
      <c r="J156" s="19">
        <v>118</v>
      </c>
    </row>
    <row r="157" spans="1:10" ht="28.5" customHeight="1" x14ac:dyDescent="0.25">
      <c r="A157" s="8" t="s">
        <v>754</v>
      </c>
      <c r="B157" s="9" t="s">
        <v>755</v>
      </c>
      <c r="C157" s="9" t="s">
        <v>298</v>
      </c>
      <c r="D157" s="10" t="s">
        <v>756</v>
      </c>
      <c r="E157" s="11" t="s">
        <v>28</v>
      </c>
      <c r="F157" s="9" t="s">
        <v>574</v>
      </c>
      <c r="G157" s="9">
        <f>5*30+15+28</f>
        <v>193</v>
      </c>
      <c r="H157" s="9" t="s">
        <v>757</v>
      </c>
      <c r="I157" s="12" t="s">
        <v>11</v>
      </c>
      <c r="J157" s="19">
        <v>386</v>
      </c>
    </row>
    <row r="158" spans="1:10" ht="28.5" customHeight="1" x14ac:dyDescent="0.25">
      <c r="A158" s="8" t="s">
        <v>758</v>
      </c>
      <c r="B158" s="9" t="s">
        <v>759</v>
      </c>
      <c r="C158" s="9" t="s">
        <v>760</v>
      </c>
      <c r="D158" s="10" t="s">
        <v>175</v>
      </c>
      <c r="E158" s="11" t="s">
        <v>761</v>
      </c>
      <c r="F158" s="9" t="s">
        <v>762</v>
      </c>
      <c r="G158" s="9">
        <f>14+37</f>
        <v>51</v>
      </c>
      <c r="H158" s="9" t="s">
        <v>763</v>
      </c>
      <c r="I158" s="7"/>
      <c r="J158" s="19">
        <v>102</v>
      </c>
    </row>
    <row r="159" spans="1:10" ht="28.5" customHeight="1" x14ac:dyDescent="0.25">
      <c r="A159" s="8" t="s">
        <v>764</v>
      </c>
      <c r="B159" s="9" t="s">
        <v>765</v>
      </c>
      <c r="C159" s="9" t="s">
        <v>766</v>
      </c>
      <c r="D159" s="10" t="s">
        <v>767</v>
      </c>
      <c r="E159" s="11" t="s">
        <v>768</v>
      </c>
      <c r="F159" s="9" t="s">
        <v>769</v>
      </c>
      <c r="G159" s="9">
        <v>120</v>
      </c>
      <c r="H159" s="9" t="s">
        <v>770</v>
      </c>
      <c r="I159" s="7"/>
      <c r="J159" s="19">
        <v>240</v>
      </c>
    </row>
    <row r="160" spans="1:10" ht="28.5" customHeight="1" x14ac:dyDescent="0.25">
      <c r="A160" s="8" t="s">
        <v>771</v>
      </c>
      <c r="B160" s="9" t="s">
        <v>772</v>
      </c>
      <c r="C160" s="9" t="s">
        <v>773</v>
      </c>
      <c r="D160" s="10" t="s">
        <v>774</v>
      </c>
      <c r="E160" s="11" t="s">
        <v>28</v>
      </c>
      <c r="F160" s="9">
        <v>5265</v>
      </c>
      <c r="G160" s="9">
        <f>1152*6+1144+327</f>
        <v>8383</v>
      </c>
      <c r="H160" s="9" t="s">
        <v>775</v>
      </c>
      <c r="I160" s="12" t="s">
        <v>11</v>
      </c>
      <c r="J160" s="19">
        <v>16766</v>
      </c>
    </row>
    <row r="161" spans="1:10" ht="28.5" customHeight="1" x14ac:dyDescent="0.25">
      <c r="A161" s="8" t="s">
        <v>776</v>
      </c>
      <c r="B161" s="9" t="s">
        <v>777</v>
      </c>
      <c r="C161" s="9" t="s">
        <v>778</v>
      </c>
      <c r="D161" s="10" t="s">
        <v>28</v>
      </c>
      <c r="E161" s="11" t="s">
        <v>28</v>
      </c>
      <c r="F161" s="9" t="s">
        <v>779</v>
      </c>
      <c r="G161" s="9">
        <f>24+21+27</f>
        <v>72</v>
      </c>
      <c r="H161" s="9" t="s">
        <v>780</v>
      </c>
      <c r="I161" s="7"/>
      <c r="J161" s="19">
        <v>144</v>
      </c>
    </row>
    <row r="162" spans="1:10" ht="28.5" customHeight="1" x14ac:dyDescent="0.25">
      <c r="A162" s="8" t="s">
        <v>781</v>
      </c>
      <c r="B162" s="9" t="s">
        <v>782</v>
      </c>
      <c r="C162" s="9" t="s">
        <v>783</v>
      </c>
      <c r="D162" s="10" t="s">
        <v>784</v>
      </c>
      <c r="E162" s="11" t="s">
        <v>28</v>
      </c>
      <c r="F162" s="9" t="s">
        <v>270</v>
      </c>
      <c r="G162" s="9">
        <f>314+337</f>
        <v>651</v>
      </c>
      <c r="H162" s="9" t="s">
        <v>785</v>
      </c>
      <c r="I162" s="12" t="s">
        <v>11</v>
      </c>
      <c r="J162" s="19">
        <v>1302</v>
      </c>
    </row>
    <row r="163" spans="1:10" ht="28.5" customHeight="1" x14ac:dyDescent="0.25">
      <c r="A163" s="8" t="s">
        <v>786</v>
      </c>
      <c r="B163" s="9" t="s">
        <v>787</v>
      </c>
      <c r="C163" s="9" t="s">
        <v>788</v>
      </c>
      <c r="D163" s="10" t="s">
        <v>169</v>
      </c>
      <c r="E163" s="11" t="s">
        <v>789</v>
      </c>
      <c r="F163" s="9" t="s">
        <v>790</v>
      </c>
      <c r="G163" s="9">
        <v>39</v>
      </c>
      <c r="H163" s="9" t="s">
        <v>791</v>
      </c>
      <c r="I163" s="7"/>
      <c r="J163" s="19">
        <v>78</v>
      </c>
    </row>
    <row r="164" spans="1:10" ht="28.5" customHeight="1" x14ac:dyDescent="0.25">
      <c r="A164" s="8" t="s">
        <v>792</v>
      </c>
      <c r="B164" s="9" t="s">
        <v>793</v>
      </c>
      <c r="C164" s="9" t="s">
        <v>794</v>
      </c>
      <c r="D164" s="10" t="s">
        <v>795</v>
      </c>
      <c r="E164" s="11" t="s">
        <v>28</v>
      </c>
      <c r="F164" s="9" t="s">
        <v>264</v>
      </c>
      <c r="G164" s="9">
        <v>182</v>
      </c>
      <c r="H164" s="9" t="s">
        <v>796</v>
      </c>
      <c r="I164" s="12" t="s">
        <v>11</v>
      </c>
      <c r="J164" s="19">
        <v>364</v>
      </c>
    </row>
    <row r="165" spans="1:10" ht="28.5" customHeight="1" x14ac:dyDescent="0.25">
      <c r="A165" s="14" t="s">
        <v>797</v>
      </c>
      <c r="B165" s="9" t="s">
        <v>793</v>
      </c>
      <c r="C165" s="9" t="s">
        <v>794</v>
      </c>
      <c r="D165" s="10" t="s">
        <v>798</v>
      </c>
      <c r="E165" s="11" t="s">
        <v>28</v>
      </c>
      <c r="F165" s="9" t="s">
        <v>799</v>
      </c>
      <c r="G165" s="15">
        <v>151</v>
      </c>
      <c r="H165" s="9" t="s">
        <v>800</v>
      </c>
      <c r="I165" s="7"/>
      <c r="J165" s="19">
        <v>302</v>
      </c>
    </row>
    <row r="166" spans="1:10" ht="28.5" customHeight="1" x14ac:dyDescent="0.25">
      <c r="A166" s="14" t="s">
        <v>801</v>
      </c>
      <c r="B166" s="9" t="s">
        <v>793</v>
      </c>
      <c r="C166" s="9" t="s">
        <v>794</v>
      </c>
      <c r="D166" s="10" t="s">
        <v>802</v>
      </c>
      <c r="E166" s="11" t="s">
        <v>28</v>
      </c>
      <c r="F166" s="9" t="s">
        <v>799</v>
      </c>
      <c r="G166" s="15">
        <v>188</v>
      </c>
      <c r="H166" s="9" t="s">
        <v>551</v>
      </c>
      <c r="I166" s="12" t="s">
        <v>11</v>
      </c>
      <c r="J166" s="19">
        <v>376</v>
      </c>
    </row>
    <row r="167" spans="1:10" ht="28.5" customHeight="1" x14ac:dyDescent="0.25">
      <c r="A167" s="8" t="s">
        <v>803</v>
      </c>
      <c r="B167" s="9" t="s">
        <v>804</v>
      </c>
      <c r="C167" s="9" t="s">
        <v>805</v>
      </c>
      <c r="D167" s="10" t="s">
        <v>806</v>
      </c>
      <c r="E167" s="11" t="s">
        <v>807</v>
      </c>
      <c r="F167" s="9" t="s">
        <v>808</v>
      </c>
      <c r="G167" s="9">
        <f>194+178</f>
        <v>372</v>
      </c>
      <c r="H167" s="9" t="s">
        <v>809</v>
      </c>
      <c r="I167" s="12" t="s">
        <v>11</v>
      </c>
      <c r="J167" s="19">
        <v>744</v>
      </c>
    </row>
    <row r="168" spans="1:10" ht="28.5" customHeight="1" x14ac:dyDescent="0.25">
      <c r="A168" s="14" t="s">
        <v>810</v>
      </c>
      <c r="B168" s="9" t="s">
        <v>804</v>
      </c>
      <c r="C168" s="9" t="s">
        <v>805</v>
      </c>
      <c r="D168" s="10" t="s">
        <v>811</v>
      </c>
      <c r="E168" s="11" t="s">
        <v>812</v>
      </c>
      <c r="F168" s="9" t="s">
        <v>813</v>
      </c>
      <c r="G168" s="9">
        <f>175+96</f>
        <v>271</v>
      </c>
      <c r="H168" s="9" t="s">
        <v>814</v>
      </c>
      <c r="I168" s="12" t="s">
        <v>11</v>
      </c>
      <c r="J168" s="19">
        <v>542</v>
      </c>
    </row>
    <row r="169" spans="1:10" ht="28.5" customHeight="1" x14ac:dyDescent="0.25">
      <c r="A169" s="14" t="s">
        <v>815</v>
      </c>
      <c r="B169" s="9" t="s">
        <v>804</v>
      </c>
      <c r="C169" s="9" t="s">
        <v>805</v>
      </c>
      <c r="D169" s="10" t="s">
        <v>816</v>
      </c>
      <c r="E169" s="11" t="s">
        <v>817</v>
      </c>
      <c r="F169" s="9" t="s">
        <v>818</v>
      </c>
      <c r="G169" s="9">
        <v>224</v>
      </c>
      <c r="H169" s="9" t="s">
        <v>819</v>
      </c>
      <c r="I169" s="12" t="s">
        <v>11</v>
      </c>
      <c r="J169" s="19">
        <v>448</v>
      </c>
    </row>
    <row r="170" spans="1:10" ht="28.5" customHeight="1" x14ac:dyDescent="0.25">
      <c r="A170" s="8" t="s">
        <v>820</v>
      </c>
      <c r="B170" s="9" t="s">
        <v>821</v>
      </c>
      <c r="C170" s="9" t="s">
        <v>626</v>
      </c>
      <c r="D170" s="10" t="s">
        <v>84</v>
      </c>
      <c r="E170" s="11" t="s">
        <v>28</v>
      </c>
      <c r="F170" s="9" t="s">
        <v>822</v>
      </c>
      <c r="G170" s="9">
        <f>126+66</f>
        <v>192</v>
      </c>
      <c r="H170" s="9" t="s">
        <v>823</v>
      </c>
      <c r="I170" s="12" t="s">
        <v>11</v>
      </c>
      <c r="J170" s="19">
        <v>384</v>
      </c>
    </row>
    <row r="171" spans="1:10" ht="28.5" customHeight="1" x14ac:dyDescent="0.25">
      <c r="A171" s="8" t="s">
        <v>824</v>
      </c>
      <c r="B171" s="9" t="s">
        <v>821</v>
      </c>
      <c r="C171" s="9" t="s">
        <v>626</v>
      </c>
      <c r="D171" s="10" t="s">
        <v>175</v>
      </c>
      <c r="E171" s="11" t="s">
        <v>28</v>
      </c>
      <c r="F171" s="9" t="s">
        <v>148</v>
      </c>
      <c r="G171" s="9">
        <v>56</v>
      </c>
      <c r="H171" s="9" t="s">
        <v>825</v>
      </c>
      <c r="I171" s="7"/>
      <c r="J171" s="19">
        <v>112</v>
      </c>
    </row>
    <row r="172" spans="1:10" ht="28.5" customHeight="1" x14ac:dyDescent="0.25">
      <c r="A172" s="8" t="s">
        <v>826</v>
      </c>
      <c r="B172" s="9" t="s">
        <v>827</v>
      </c>
      <c r="C172" s="9" t="s">
        <v>828</v>
      </c>
      <c r="D172" s="10" t="s">
        <v>181</v>
      </c>
      <c r="E172" s="11" t="s">
        <v>28</v>
      </c>
      <c r="F172" s="9">
        <v>2</v>
      </c>
      <c r="G172" s="9">
        <v>37</v>
      </c>
      <c r="H172" s="9" t="s">
        <v>382</v>
      </c>
      <c r="I172" s="7"/>
      <c r="J172" s="19">
        <v>74</v>
      </c>
    </row>
    <row r="173" spans="1:10" ht="28.5" customHeight="1" x14ac:dyDescent="0.25">
      <c r="A173" s="8" t="s">
        <v>829</v>
      </c>
      <c r="B173" s="9" t="s">
        <v>827</v>
      </c>
      <c r="C173" s="9" t="s">
        <v>828</v>
      </c>
      <c r="D173" s="10" t="s">
        <v>181</v>
      </c>
      <c r="E173" s="11" t="s">
        <v>28</v>
      </c>
      <c r="F173" s="9">
        <v>2</v>
      </c>
      <c r="G173" s="9">
        <v>37</v>
      </c>
      <c r="H173" s="9" t="s">
        <v>382</v>
      </c>
      <c r="I173" s="7"/>
      <c r="J173" s="19">
        <v>74</v>
      </c>
    </row>
    <row r="174" spans="1:10" ht="28.5" customHeight="1" x14ac:dyDescent="0.25">
      <c r="A174" s="8" t="s">
        <v>830</v>
      </c>
      <c r="B174" s="9" t="s">
        <v>831</v>
      </c>
      <c r="C174" s="9" t="s">
        <v>195</v>
      </c>
      <c r="D174" s="10" t="s">
        <v>175</v>
      </c>
      <c r="E174" s="11" t="s">
        <v>832</v>
      </c>
      <c r="F174" s="9" t="s">
        <v>833</v>
      </c>
      <c r="G174" s="9">
        <v>57</v>
      </c>
      <c r="H174" s="9" t="s">
        <v>51</v>
      </c>
      <c r="I174" s="7"/>
      <c r="J174" s="19">
        <v>114</v>
      </c>
    </row>
    <row r="175" spans="1:10" ht="28.5" customHeight="1" x14ac:dyDescent="0.25">
      <c r="A175" s="8" t="s">
        <v>834</v>
      </c>
      <c r="B175" s="9" t="s">
        <v>835</v>
      </c>
      <c r="C175" s="9" t="s">
        <v>836</v>
      </c>
      <c r="D175" s="10" t="s">
        <v>181</v>
      </c>
      <c r="E175" s="11" t="s">
        <v>28</v>
      </c>
      <c r="F175" s="9" t="s">
        <v>837</v>
      </c>
      <c r="G175" s="9">
        <f>12*96+35-2</f>
        <v>1185</v>
      </c>
      <c r="H175" s="9" t="s">
        <v>838</v>
      </c>
      <c r="I175" s="12" t="s">
        <v>11</v>
      </c>
      <c r="J175" s="19">
        <v>2370</v>
      </c>
    </row>
    <row r="176" spans="1:10" ht="28.5" customHeight="1" x14ac:dyDescent="0.25">
      <c r="A176" s="8" t="s">
        <v>839</v>
      </c>
      <c r="B176" s="9" t="s">
        <v>835</v>
      </c>
      <c r="C176" s="9" t="s">
        <v>836</v>
      </c>
      <c r="D176" s="10" t="s">
        <v>88</v>
      </c>
      <c r="E176" s="11" t="s">
        <v>28</v>
      </c>
      <c r="F176" s="9" t="s">
        <v>837</v>
      </c>
      <c r="G176" s="9">
        <f>7*96+85+83</f>
        <v>840</v>
      </c>
      <c r="H176" s="9" t="s">
        <v>840</v>
      </c>
      <c r="I176" s="12" t="s">
        <v>11</v>
      </c>
      <c r="J176" s="19">
        <v>1680</v>
      </c>
    </row>
    <row r="177" spans="1:11" ht="28.5" customHeight="1" x14ac:dyDescent="0.25">
      <c r="A177" s="8" t="s">
        <v>841</v>
      </c>
      <c r="B177" s="9" t="s">
        <v>835</v>
      </c>
      <c r="C177" s="9" t="s">
        <v>836</v>
      </c>
      <c r="D177" s="10" t="s">
        <v>842</v>
      </c>
      <c r="E177" s="11" t="s">
        <v>28</v>
      </c>
      <c r="F177" s="9" t="s">
        <v>270</v>
      </c>
      <c r="G177" s="9">
        <f>5*72+63</f>
        <v>423</v>
      </c>
      <c r="H177" s="9" t="s">
        <v>843</v>
      </c>
      <c r="I177" s="12" t="s">
        <v>11</v>
      </c>
      <c r="J177" s="19">
        <v>846</v>
      </c>
    </row>
    <row r="178" spans="1:11" ht="28.5" customHeight="1" x14ac:dyDescent="0.25">
      <c r="A178" s="8" t="s">
        <v>844</v>
      </c>
      <c r="B178" s="9" t="s">
        <v>835</v>
      </c>
      <c r="C178" s="9" t="s">
        <v>836</v>
      </c>
      <c r="D178" s="10" t="s">
        <v>175</v>
      </c>
      <c r="E178" s="11" t="s">
        <v>845</v>
      </c>
      <c r="F178" s="9" t="s">
        <v>846</v>
      </c>
      <c r="G178" s="9">
        <f>36+10</f>
        <v>46</v>
      </c>
      <c r="H178" s="9" t="s">
        <v>847</v>
      </c>
      <c r="I178" s="7"/>
      <c r="J178" s="19">
        <v>92</v>
      </c>
    </row>
    <row r="179" spans="1:11" ht="28.5" customHeight="1" x14ac:dyDescent="0.25">
      <c r="A179" s="8" t="s">
        <v>848</v>
      </c>
      <c r="B179" s="9" t="s">
        <v>849</v>
      </c>
      <c r="C179" s="9" t="s">
        <v>319</v>
      </c>
      <c r="D179" s="10" t="s">
        <v>850</v>
      </c>
      <c r="E179" s="11" t="s">
        <v>851</v>
      </c>
      <c r="F179" s="9" t="s">
        <v>342</v>
      </c>
      <c r="G179" s="9">
        <v>238</v>
      </c>
      <c r="H179" s="9" t="s">
        <v>852</v>
      </c>
      <c r="I179" s="12" t="s">
        <v>11</v>
      </c>
      <c r="J179" s="19">
        <v>476</v>
      </c>
    </row>
    <row r="180" spans="1:11" ht="28.5" customHeight="1" x14ac:dyDescent="0.25">
      <c r="A180" s="8" t="s">
        <v>853</v>
      </c>
      <c r="B180" s="9" t="s">
        <v>854</v>
      </c>
      <c r="C180" s="9" t="s">
        <v>509</v>
      </c>
      <c r="D180" s="10" t="s">
        <v>855</v>
      </c>
      <c r="E180" s="11" t="s">
        <v>856</v>
      </c>
      <c r="F180" s="9" t="s">
        <v>857</v>
      </c>
      <c r="G180" s="15">
        <v>111</v>
      </c>
      <c r="H180" s="9" t="s">
        <v>57</v>
      </c>
      <c r="I180" s="7"/>
      <c r="J180" s="19">
        <v>222</v>
      </c>
    </row>
    <row r="181" spans="1:11" ht="28.5" customHeight="1" x14ac:dyDescent="0.25">
      <c r="A181" s="8" t="s">
        <v>858</v>
      </c>
      <c r="B181" s="9" t="s">
        <v>859</v>
      </c>
      <c r="C181" s="9" t="s">
        <v>860</v>
      </c>
      <c r="D181" s="10" t="s">
        <v>861</v>
      </c>
      <c r="E181" s="11" t="s">
        <v>862</v>
      </c>
      <c r="F181" s="9" t="s">
        <v>863</v>
      </c>
      <c r="G181" s="9">
        <v>45</v>
      </c>
      <c r="H181" s="9" t="s">
        <v>864</v>
      </c>
      <c r="I181" s="7"/>
      <c r="J181" s="19">
        <v>112.5</v>
      </c>
    </row>
    <row r="182" spans="1:11" ht="28.5" customHeight="1" x14ac:dyDescent="0.25">
      <c r="A182" s="8" t="s">
        <v>865</v>
      </c>
      <c r="B182" s="9" t="s">
        <v>866</v>
      </c>
      <c r="C182" s="9" t="s">
        <v>867</v>
      </c>
      <c r="D182" s="10" t="s">
        <v>868</v>
      </c>
      <c r="E182" s="11" t="s">
        <v>28</v>
      </c>
      <c r="F182" s="9" t="s">
        <v>869</v>
      </c>
      <c r="G182" s="9">
        <f>8+3*84</f>
        <v>260</v>
      </c>
      <c r="H182" s="9" t="s">
        <v>870</v>
      </c>
      <c r="I182" s="12" t="s">
        <v>11</v>
      </c>
      <c r="J182" s="19">
        <v>910</v>
      </c>
    </row>
    <row r="183" spans="1:11" ht="28.5" customHeight="1" x14ac:dyDescent="0.25">
      <c r="A183" s="8" t="s">
        <v>871</v>
      </c>
      <c r="B183" s="9" t="s">
        <v>872</v>
      </c>
      <c r="C183" s="9"/>
      <c r="D183" s="10" t="s">
        <v>873</v>
      </c>
      <c r="E183" s="11" t="s">
        <v>28</v>
      </c>
      <c r="F183" s="9"/>
      <c r="G183" s="9">
        <v>398</v>
      </c>
      <c r="H183" s="9" t="s">
        <v>874</v>
      </c>
      <c r="I183" s="12" t="s">
        <v>11</v>
      </c>
      <c r="J183" s="19">
        <v>597</v>
      </c>
    </row>
    <row r="184" spans="1:11" ht="28.5" customHeight="1" x14ac:dyDescent="0.25">
      <c r="A184" s="8" t="s">
        <v>875</v>
      </c>
      <c r="B184" s="9" t="s">
        <v>876</v>
      </c>
      <c r="C184" s="9"/>
      <c r="D184" s="10"/>
      <c r="E184" s="11" t="s">
        <v>28</v>
      </c>
      <c r="F184" s="9"/>
      <c r="G184" s="9">
        <f>18*200-2</f>
        <v>3598</v>
      </c>
      <c r="H184" s="9" t="s">
        <v>877</v>
      </c>
      <c r="I184" s="12" t="s">
        <v>11</v>
      </c>
      <c r="J184" s="19">
        <v>4497.5</v>
      </c>
    </row>
    <row r="185" spans="1:11" ht="28.5" customHeight="1" x14ac:dyDescent="0.25"/>
    <row r="186" spans="1:11" ht="28.5" customHeight="1" x14ac:dyDescent="0.35">
      <c r="B186" s="19" t="s">
        <v>878</v>
      </c>
      <c r="D186" s="21"/>
      <c r="G186" t="s">
        <v>882</v>
      </c>
      <c r="K186" s="22"/>
    </row>
    <row r="187" spans="1:11" ht="28.5" customHeight="1" x14ac:dyDescent="0.25"/>
    <row r="188" spans="1:11" ht="28.5" customHeight="1" x14ac:dyDescent="0.25">
      <c r="A188" t="s">
        <v>879</v>
      </c>
    </row>
    <row r="189" spans="1:11" ht="28.5" customHeight="1" x14ac:dyDescent="0.25"/>
    <row r="190" spans="1:11" ht="28.5" customHeight="1" x14ac:dyDescent="0.25"/>
    <row r="191" spans="1:11" ht="28.5" customHeight="1" x14ac:dyDescent="0.25"/>
    <row r="192" spans="1:11" ht="28.5" customHeight="1" x14ac:dyDescent="0.25"/>
    <row r="193" ht="28.5" customHeight="1" x14ac:dyDescent="0.25"/>
    <row r="194" ht="28.5" customHeight="1" x14ac:dyDescent="0.25"/>
    <row r="195" ht="28.5" customHeight="1" x14ac:dyDescent="0.25"/>
    <row r="196" ht="28.5" customHeight="1" x14ac:dyDescent="0.25"/>
    <row r="197" ht="28.5" customHeight="1" x14ac:dyDescent="0.25"/>
    <row r="198" ht="28.5" customHeight="1" x14ac:dyDescent="0.25"/>
    <row r="199" ht="28.5" customHeight="1" x14ac:dyDescent="0.25"/>
    <row r="200" ht="28.5" customHeight="1" x14ac:dyDescent="0.25"/>
    <row r="201" ht="28.5" customHeight="1" x14ac:dyDescent="0.25"/>
    <row r="202" ht="28.5" customHeight="1" x14ac:dyDescent="0.25"/>
    <row r="203" ht="28.5" customHeight="1" x14ac:dyDescent="0.25"/>
    <row r="204" ht="28.5" customHeight="1" x14ac:dyDescent="0.25"/>
    <row r="205" ht="28.5" customHeight="1" x14ac:dyDescent="0.25"/>
    <row r="206" ht="28.5" customHeight="1" x14ac:dyDescent="0.25"/>
    <row r="207" ht="28.5" customHeight="1" x14ac:dyDescent="0.25"/>
    <row r="208" ht="28.5" customHeight="1" x14ac:dyDescent="0.25"/>
    <row r="209" spans="1:1" ht="28.5" customHeight="1" x14ac:dyDescent="0.25"/>
    <row r="210" spans="1:1" ht="28.5" customHeight="1" x14ac:dyDescent="0.25"/>
    <row r="211" spans="1:1" ht="28.5" customHeight="1" x14ac:dyDescent="0.25"/>
    <row r="212" spans="1:1" ht="28.5" customHeight="1" x14ac:dyDescent="0.25"/>
    <row r="213" spans="1:1" ht="28.5" customHeight="1" x14ac:dyDescent="0.25"/>
    <row r="214" spans="1:1" ht="28.5" customHeight="1" x14ac:dyDescent="0.25"/>
    <row r="215" spans="1:1" ht="28.5" customHeight="1" x14ac:dyDescent="0.25"/>
    <row r="216" spans="1:1" ht="28.5" customHeight="1" x14ac:dyDescent="0.25"/>
    <row r="217" spans="1:1" ht="28.5" customHeight="1" x14ac:dyDescent="0.25"/>
    <row r="218" spans="1:1" ht="28.5" customHeight="1" x14ac:dyDescent="0.25"/>
    <row r="219" spans="1:1" ht="28.5" customHeight="1" x14ac:dyDescent="0.25">
      <c r="A219" t="s">
        <v>880</v>
      </c>
    </row>
    <row r="220" spans="1:1" ht="28.5" customHeight="1" x14ac:dyDescent="0.25"/>
    <row r="221" spans="1:1" ht="28.5" customHeight="1" x14ac:dyDescent="0.25">
      <c r="A221" t="s">
        <v>881</v>
      </c>
    </row>
    <row r="222" spans="1:1" ht="28.5" customHeight="1" x14ac:dyDescent="0.25"/>
    <row r="223" spans="1:1" ht="28.5" customHeight="1" x14ac:dyDescent="0.25"/>
    <row r="224" spans="1:1" ht="28.5" customHeight="1" x14ac:dyDescent="0.25"/>
    <row r="225" ht="28.5" customHeight="1" x14ac:dyDescent="0.25"/>
    <row r="226" ht="28.5" customHeight="1" x14ac:dyDescent="0.25"/>
    <row r="227" ht="28.5" customHeight="1" x14ac:dyDescent="0.25"/>
    <row r="228" ht="28.5" customHeight="1" x14ac:dyDescent="0.25"/>
    <row r="229" ht="28.5" customHeight="1" x14ac:dyDescent="0.25"/>
    <row r="230" ht="28.5" customHeight="1" x14ac:dyDescent="0.25"/>
    <row r="231" ht="28.5" customHeight="1" x14ac:dyDescent="0.25"/>
    <row r="232" ht="28.5" customHeight="1" x14ac:dyDescent="0.25"/>
    <row r="233" ht="28.5" customHeight="1" x14ac:dyDescent="0.25"/>
    <row r="234" ht="28.5" customHeight="1" x14ac:dyDescent="0.25"/>
    <row r="235" ht="28.5" customHeight="1" x14ac:dyDescent="0.25"/>
    <row r="236" ht="28.5" customHeight="1" x14ac:dyDescent="0.25"/>
    <row r="237" ht="28.5" customHeight="1" x14ac:dyDescent="0.25"/>
    <row r="238" ht="28.5" customHeight="1" x14ac:dyDescent="0.25"/>
    <row r="239" ht="28.5" customHeight="1" x14ac:dyDescent="0.25"/>
    <row r="240" ht="28.5" customHeight="1" x14ac:dyDescent="0.25"/>
    <row r="241" ht="28.5" customHeight="1" x14ac:dyDescent="0.25"/>
    <row r="242" ht="28.5" customHeight="1" x14ac:dyDescent="0.25"/>
    <row r="243" ht="28.5" customHeight="1" x14ac:dyDescent="0.25"/>
    <row r="244" ht="28.5" customHeight="1" x14ac:dyDescent="0.25"/>
    <row r="245" ht="28.5" customHeight="1" x14ac:dyDescent="0.25"/>
    <row r="246" ht="28.5" customHeight="1" x14ac:dyDescent="0.25"/>
    <row r="247" ht="28.5" customHeight="1" x14ac:dyDescent="0.25"/>
    <row r="248" ht="28.5" customHeight="1" x14ac:dyDescent="0.25"/>
    <row r="249" ht="28.5" customHeight="1" x14ac:dyDescent="0.25"/>
    <row r="250" ht="28.5" customHeight="1" x14ac:dyDescent="0.25"/>
    <row r="251" ht="28.5" customHeight="1" x14ac:dyDescent="0.25"/>
    <row r="252" ht="28.5" customHeight="1" x14ac:dyDescent="0.25"/>
    <row r="253" ht="28.5" customHeight="1" x14ac:dyDescent="0.25"/>
    <row r="254" ht="28.5" customHeight="1" x14ac:dyDescent="0.25"/>
    <row r="255" ht="28.5" customHeight="1" x14ac:dyDescent="0.25"/>
    <row r="256" ht="28.5" customHeight="1" x14ac:dyDescent="0.25"/>
    <row r="257" ht="28.5" customHeight="1" x14ac:dyDescent="0.25"/>
    <row r="258" ht="28.5" customHeight="1" x14ac:dyDescent="0.25"/>
    <row r="259" ht="28.5" customHeight="1" x14ac:dyDescent="0.25"/>
    <row r="260" ht="28.5" customHeight="1" x14ac:dyDescent="0.25"/>
    <row r="261" ht="28.5" customHeight="1" x14ac:dyDescent="0.25"/>
    <row r="262" ht="28.5" customHeight="1" x14ac:dyDescent="0.25"/>
    <row r="263" ht="28.5" customHeight="1" x14ac:dyDescent="0.25"/>
    <row r="264" ht="28.5" customHeight="1" x14ac:dyDescent="0.25"/>
    <row r="265" ht="28.5" customHeight="1" x14ac:dyDescent="0.25"/>
    <row r="266" ht="28.5" customHeight="1" x14ac:dyDescent="0.25"/>
    <row r="267" ht="28.5" customHeight="1" x14ac:dyDescent="0.25"/>
    <row r="268" ht="28.5" customHeight="1" x14ac:dyDescent="0.25"/>
    <row r="269" ht="28.5" customHeight="1" x14ac:dyDescent="0.25"/>
    <row r="270" ht="28.5" customHeight="1" x14ac:dyDescent="0.25"/>
    <row r="271" ht="28.5" customHeight="1" x14ac:dyDescent="0.25"/>
    <row r="272" ht="28.5" customHeight="1" x14ac:dyDescent="0.25"/>
    <row r="273" ht="28.5" customHeight="1" x14ac:dyDescent="0.25"/>
    <row r="274" ht="28.5" customHeight="1" x14ac:dyDescent="0.25"/>
    <row r="275" ht="28.5" customHeight="1" x14ac:dyDescent="0.25"/>
    <row r="276" ht="28.5" customHeight="1" x14ac:dyDescent="0.25"/>
    <row r="277" ht="28.5" customHeight="1" x14ac:dyDescent="0.25"/>
    <row r="278" ht="28.5" customHeight="1" x14ac:dyDescent="0.25"/>
    <row r="279" ht="28.5" customHeight="1" x14ac:dyDescent="0.25"/>
    <row r="280" ht="28.5" customHeight="1" x14ac:dyDescent="0.25"/>
    <row r="281" ht="28.5" customHeight="1" x14ac:dyDescent="0.25"/>
    <row r="282" ht="28.5" customHeight="1" x14ac:dyDescent="0.25"/>
    <row r="283" ht="28.5" customHeight="1" x14ac:dyDescent="0.25"/>
    <row r="284" ht="28.5" customHeight="1" x14ac:dyDescent="0.25"/>
    <row r="285" ht="28.5" customHeight="1" x14ac:dyDescent="0.25"/>
    <row r="286" ht="28.5" customHeight="1" x14ac:dyDescent="0.25"/>
    <row r="287" ht="28.5" customHeight="1" x14ac:dyDescent="0.25"/>
    <row r="288" ht="28.5" customHeight="1" x14ac:dyDescent="0.25"/>
    <row r="289" ht="28.5" customHeight="1" x14ac:dyDescent="0.25"/>
    <row r="290" ht="28.5" customHeight="1" x14ac:dyDescent="0.25"/>
    <row r="291" ht="28.5" customHeight="1" x14ac:dyDescent="0.25"/>
    <row r="292" ht="28.5" customHeight="1" x14ac:dyDescent="0.25"/>
    <row r="293" ht="28.5" customHeight="1" x14ac:dyDescent="0.25"/>
    <row r="294" ht="28.5" customHeight="1" x14ac:dyDescent="0.25"/>
    <row r="295" ht="28.5" customHeight="1" x14ac:dyDescent="0.25"/>
    <row r="296" ht="28.5" customHeight="1" x14ac:dyDescent="0.25"/>
    <row r="297" ht="28.5" customHeight="1" x14ac:dyDescent="0.25"/>
    <row r="298" ht="28.5" customHeight="1" x14ac:dyDescent="0.25"/>
    <row r="299" ht="28.5" customHeight="1" x14ac:dyDescent="0.25"/>
    <row r="300" ht="28.5" customHeight="1" x14ac:dyDescent="0.25"/>
    <row r="301" ht="28.5" customHeight="1" x14ac:dyDescent="0.25"/>
    <row r="302" ht="28.5" customHeight="1" x14ac:dyDescent="0.25"/>
    <row r="303" ht="28.5" customHeight="1" x14ac:dyDescent="0.25"/>
    <row r="304" ht="28.5" customHeight="1" x14ac:dyDescent="0.25"/>
    <row r="305" ht="28.5" customHeight="1" x14ac:dyDescent="0.25"/>
    <row r="306" ht="28.5" customHeight="1" x14ac:dyDescent="0.25"/>
    <row r="307" ht="28.5" customHeight="1" x14ac:dyDescent="0.25"/>
    <row r="308" ht="28.5" customHeight="1" x14ac:dyDescent="0.25"/>
    <row r="309" ht="28.5" customHeight="1" x14ac:dyDescent="0.25"/>
    <row r="310" ht="28.5" customHeight="1" x14ac:dyDescent="0.25"/>
    <row r="311" ht="28.5" customHeight="1" x14ac:dyDescent="0.25"/>
    <row r="312" ht="28.5" customHeight="1" x14ac:dyDescent="0.25"/>
    <row r="313" ht="28.5" customHeight="1" x14ac:dyDescent="0.25"/>
    <row r="314" ht="28.5" customHeight="1" x14ac:dyDescent="0.25"/>
    <row r="315" ht="28.5" customHeight="1" x14ac:dyDescent="0.25"/>
    <row r="316" ht="28.5" customHeight="1" x14ac:dyDescent="0.25"/>
    <row r="317" ht="28.5" customHeight="1" x14ac:dyDescent="0.25"/>
    <row r="318" ht="28.5" customHeight="1" x14ac:dyDescent="0.25"/>
    <row r="319" ht="28.5" customHeight="1" x14ac:dyDescent="0.25"/>
    <row r="320" ht="28.5" customHeight="1" x14ac:dyDescent="0.25"/>
    <row r="321" ht="28.5" customHeight="1" x14ac:dyDescent="0.25"/>
    <row r="322" ht="28.5" customHeight="1" x14ac:dyDescent="0.25"/>
    <row r="323" ht="28.5" customHeight="1" x14ac:dyDescent="0.25"/>
    <row r="324" ht="28.5" customHeight="1" x14ac:dyDescent="0.25"/>
    <row r="325" ht="28.5" customHeight="1" x14ac:dyDescent="0.25"/>
    <row r="326" ht="28.5" customHeight="1" x14ac:dyDescent="0.25"/>
    <row r="327" ht="28.5" customHeight="1" x14ac:dyDescent="0.25"/>
    <row r="328" ht="28.5" customHeight="1" x14ac:dyDescent="0.25"/>
    <row r="329" ht="28.5" customHeight="1" x14ac:dyDescent="0.25"/>
    <row r="330" ht="28.5" customHeight="1" x14ac:dyDescent="0.25"/>
    <row r="331" ht="28.5" customHeight="1" x14ac:dyDescent="0.25"/>
    <row r="332" ht="28.5" customHeight="1" x14ac:dyDescent="0.25"/>
    <row r="333" ht="28.5" customHeight="1" x14ac:dyDescent="0.25"/>
    <row r="334" ht="28.5" customHeight="1" x14ac:dyDescent="0.25"/>
    <row r="335" ht="28.5" customHeight="1" x14ac:dyDescent="0.25"/>
    <row r="336" ht="28.5" customHeight="1" x14ac:dyDescent="0.25"/>
    <row r="337" ht="28.5" customHeight="1" x14ac:dyDescent="0.25"/>
    <row r="338" ht="28.5" customHeight="1" x14ac:dyDescent="0.25"/>
    <row r="339" ht="28.5" customHeight="1" x14ac:dyDescent="0.25"/>
    <row r="340" ht="28.5" customHeight="1" x14ac:dyDescent="0.25"/>
    <row r="341" ht="28.5" customHeight="1" x14ac:dyDescent="0.25"/>
    <row r="342" ht="28.5" customHeight="1" x14ac:dyDescent="0.25"/>
    <row r="343" ht="28.5" customHeight="1" x14ac:dyDescent="0.25"/>
    <row r="344" ht="28.5" customHeight="1" x14ac:dyDescent="0.25"/>
    <row r="345" ht="28.5" customHeight="1" x14ac:dyDescent="0.25"/>
    <row r="346" ht="28.5" customHeight="1" x14ac:dyDescent="0.25"/>
    <row r="347" ht="28.5" customHeight="1" x14ac:dyDescent="0.25"/>
    <row r="348" ht="28.5" customHeight="1" x14ac:dyDescent="0.25"/>
    <row r="349" ht="28.5" customHeight="1" x14ac:dyDescent="0.25"/>
    <row r="350" ht="28.5" customHeight="1" x14ac:dyDescent="0.25"/>
    <row r="351" ht="28.5" customHeight="1" x14ac:dyDescent="0.25"/>
    <row r="352" ht="28.5" customHeight="1" x14ac:dyDescent="0.25"/>
    <row r="353" ht="28.5" customHeight="1" x14ac:dyDescent="0.25"/>
    <row r="354" ht="28.5" customHeight="1" x14ac:dyDescent="0.25"/>
    <row r="355" ht="28.5" customHeight="1" x14ac:dyDescent="0.25"/>
    <row r="356" ht="28.5" customHeight="1" x14ac:dyDescent="0.25"/>
    <row r="357" ht="28.5" customHeight="1" x14ac:dyDescent="0.25"/>
    <row r="358" ht="28.5" customHeight="1" x14ac:dyDescent="0.25"/>
    <row r="359" ht="28.5" customHeight="1" x14ac:dyDescent="0.25"/>
    <row r="360" ht="28.5" customHeight="1" x14ac:dyDescent="0.25"/>
    <row r="361" ht="28.5" customHeight="1" x14ac:dyDescent="0.25"/>
    <row r="362" ht="28.5" customHeight="1" x14ac:dyDescent="0.25"/>
    <row r="363" ht="28.5" customHeight="1" x14ac:dyDescent="0.25"/>
    <row r="364" ht="28.5" customHeight="1" x14ac:dyDescent="0.25"/>
    <row r="365" ht="28.5" customHeight="1" x14ac:dyDescent="0.25"/>
    <row r="366" ht="28.5" customHeight="1" x14ac:dyDescent="0.25"/>
    <row r="367" ht="28.5" customHeight="1" x14ac:dyDescent="0.25"/>
    <row r="368" ht="28.5" customHeight="1" x14ac:dyDescent="0.25"/>
    <row r="369" ht="28.5" customHeight="1" x14ac:dyDescent="0.25"/>
    <row r="370" ht="28.5" customHeight="1" x14ac:dyDescent="0.25"/>
    <row r="371" ht="28.5" customHeight="1" x14ac:dyDescent="0.25"/>
    <row r="372" ht="28.5" customHeight="1" x14ac:dyDescent="0.25"/>
    <row r="373" ht="28.5" customHeight="1" x14ac:dyDescent="0.25"/>
    <row r="374" ht="28.5" customHeight="1" x14ac:dyDescent="0.25"/>
    <row r="375" ht="28.5" customHeight="1" x14ac:dyDescent="0.25"/>
    <row r="376" ht="28.5" customHeight="1" x14ac:dyDescent="0.25"/>
    <row r="377" ht="28.5" customHeight="1" x14ac:dyDescent="0.25"/>
    <row r="378" ht="28.5" customHeight="1" x14ac:dyDescent="0.25"/>
    <row r="379" ht="28.5" customHeight="1" x14ac:dyDescent="0.25"/>
    <row r="380" ht="28.5" customHeight="1" x14ac:dyDescent="0.25"/>
    <row r="381" ht="28.5" customHeight="1" x14ac:dyDescent="0.25"/>
    <row r="382" ht="28.5" customHeight="1" x14ac:dyDescent="0.25"/>
    <row r="383" ht="28.5" customHeight="1" x14ac:dyDescent="0.25"/>
    <row r="384" ht="28.5" customHeight="1" x14ac:dyDescent="0.25"/>
    <row r="385" ht="28.5" customHeight="1" x14ac:dyDescent="0.25"/>
    <row r="386" ht="28.5" customHeight="1" x14ac:dyDescent="0.25"/>
    <row r="387" ht="28.5" customHeight="1" x14ac:dyDescent="0.25"/>
    <row r="388" ht="28.5" customHeight="1" x14ac:dyDescent="0.25"/>
    <row r="389" ht="28.5" customHeight="1" x14ac:dyDescent="0.25"/>
    <row r="390" ht="28.5" customHeight="1" x14ac:dyDescent="0.25"/>
    <row r="391" ht="28.5" customHeight="1" x14ac:dyDescent="0.25"/>
    <row r="392" ht="28.5" customHeight="1" x14ac:dyDescent="0.25"/>
    <row r="393" ht="28.5" customHeight="1" x14ac:dyDescent="0.25"/>
    <row r="394" ht="28.5" customHeight="1" x14ac:dyDescent="0.25"/>
    <row r="395" ht="28.5" customHeight="1" x14ac:dyDescent="0.25"/>
    <row r="396" ht="28.5" customHeight="1" x14ac:dyDescent="0.25"/>
    <row r="397" ht="28.5" customHeight="1" x14ac:dyDescent="0.25"/>
    <row r="398" ht="28.5" customHeight="1" x14ac:dyDescent="0.25"/>
    <row r="399" ht="28.5" customHeight="1" x14ac:dyDescent="0.25"/>
    <row r="400" ht="28.5" customHeight="1" x14ac:dyDescent="0.25"/>
    <row r="401" ht="28.5" customHeight="1" x14ac:dyDescent="0.25"/>
    <row r="402" ht="28.5" customHeight="1" x14ac:dyDescent="0.25"/>
    <row r="403" ht="28.5" customHeight="1" x14ac:dyDescent="0.25"/>
    <row r="404" ht="28.5" customHeight="1" x14ac:dyDescent="0.25"/>
    <row r="405" ht="28.5" customHeight="1" x14ac:dyDescent="0.25"/>
    <row r="406" ht="28.5" customHeight="1" x14ac:dyDescent="0.25"/>
    <row r="407" ht="28.5" customHeight="1" x14ac:dyDescent="0.25"/>
    <row r="408" ht="28.5" customHeight="1" x14ac:dyDescent="0.25"/>
    <row r="409" ht="28.5" customHeight="1" x14ac:dyDescent="0.25"/>
    <row r="410" ht="28.5" customHeight="1" x14ac:dyDescent="0.25"/>
    <row r="411" ht="28.5" customHeight="1" x14ac:dyDescent="0.25"/>
    <row r="412" ht="28.5" customHeight="1" x14ac:dyDescent="0.25"/>
    <row r="413" ht="28.5" customHeight="1" x14ac:dyDescent="0.25"/>
    <row r="414" ht="28.5" customHeight="1" x14ac:dyDescent="0.25"/>
    <row r="415" ht="28.5" customHeight="1" x14ac:dyDescent="0.25"/>
    <row r="416" ht="28.5" customHeight="1" x14ac:dyDescent="0.25"/>
    <row r="417" ht="28.5" customHeight="1" x14ac:dyDescent="0.25"/>
    <row r="418" ht="28.5" customHeight="1" x14ac:dyDescent="0.25"/>
    <row r="419" ht="28.5" customHeight="1" x14ac:dyDescent="0.25"/>
    <row r="420" ht="28.5" customHeight="1" x14ac:dyDescent="0.25"/>
    <row r="421" ht="28.5" customHeight="1" x14ac:dyDescent="0.25"/>
    <row r="422" ht="28.5" customHeight="1" x14ac:dyDescent="0.25"/>
    <row r="423" ht="28.5" customHeight="1" x14ac:dyDescent="0.25"/>
    <row r="424" ht="28.5" customHeight="1" x14ac:dyDescent="0.25"/>
    <row r="425" ht="28.5" customHeight="1" x14ac:dyDescent="0.25"/>
    <row r="426" ht="28.5" customHeight="1" x14ac:dyDescent="0.25"/>
    <row r="427" ht="28.5" customHeight="1" x14ac:dyDescent="0.25"/>
    <row r="428" ht="28.5" customHeight="1" x14ac:dyDescent="0.25"/>
    <row r="429" ht="28.5" customHeight="1" x14ac:dyDescent="0.25"/>
    <row r="430" ht="28.5" customHeight="1" x14ac:dyDescent="0.25"/>
    <row r="431" ht="28.5" customHeight="1" x14ac:dyDescent="0.25"/>
    <row r="432" ht="28.5" customHeight="1" x14ac:dyDescent="0.25"/>
    <row r="433" ht="28.5" customHeight="1" x14ac:dyDescent="0.25"/>
    <row r="434" ht="28.5" customHeight="1" x14ac:dyDescent="0.25"/>
    <row r="435" ht="28.5" customHeight="1" x14ac:dyDescent="0.25"/>
    <row r="436" ht="28.5" customHeight="1" x14ac:dyDescent="0.25"/>
    <row r="437" ht="28.5" customHeight="1" x14ac:dyDescent="0.25"/>
    <row r="438" ht="28.5" customHeight="1" x14ac:dyDescent="0.25"/>
    <row r="439" ht="28.5" customHeight="1" x14ac:dyDescent="0.25"/>
    <row r="440" ht="28.5" customHeight="1" x14ac:dyDescent="0.25"/>
    <row r="441" ht="28.5" customHeight="1" x14ac:dyDescent="0.25"/>
    <row r="442" ht="28.5" customHeight="1" x14ac:dyDescent="0.25"/>
    <row r="443" ht="28.5" customHeight="1" x14ac:dyDescent="0.25"/>
    <row r="444" ht="28.5" customHeight="1" x14ac:dyDescent="0.25"/>
    <row r="445" ht="28.5" customHeight="1" x14ac:dyDescent="0.25"/>
    <row r="446" ht="28.5" customHeight="1" x14ac:dyDescent="0.25"/>
    <row r="447" ht="28.5" customHeight="1" x14ac:dyDescent="0.25"/>
    <row r="448" ht="28.5" customHeight="1" x14ac:dyDescent="0.25"/>
    <row r="449" ht="28.5" customHeight="1" x14ac:dyDescent="0.25"/>
    <row r="450" ht="28.5" customHeight="1" x14ac:dyDescent="0.25"/>
    <row r="451" ht="28.5" customHeight="1" x14ac:dyDescent="0.25"/>
    <row r="452" ht="28.5" customHeight="1" x14ac:dyDescent="0.25"/>
    <row r="453" ht="28.5" customHeight="1" x14ac:dyDescent="0.25"/>
    <row r="454" ht="28.5" customHeight="1" x14ac:dyDescent="0.25"/>
    <row r="455" ht="28.5" customHeight="1" x14ac:dyDescent="0.25"/>
    <row r="456" ht="28.5" customHeight="1" x14ac:dyDescent="0.25"/>
    <row r="457" ht="28.5" customHeight="1" x14ac:dyDescent="0.25"/>
    <row r="458" ht="28.5" customHeight="1" x14ac:dyDescent="0.25"/>
    <row r="459" ht="28.5" customHeight="1" x14ac:dyDescent="0.25"/>
    <row r="460" ht="28.5" customHeight="1" x14ac:dyDescent="0.25"/>
    <row r="461" ht="28.5" customHeight="1" x14ac:dyDescent="0.25"/>
    <row r="462" ht="28.5" customHeight="1" x14ac:dyDescent="0.25"/>
    <row r="463" ht="28.5" customHeight="1" x14ac:dyDescent="0.25"/>
    <row r="464" ht="28.5" customHeight="1" x14ac:dyDescent="0.25"/>
    <row r="465" ht="28.5" customHeight="1" x14ac:dyDescent="0.25"/>
    <row r="466" ht="28.5" customHeight="1" x14ac:dyDescent="0.25"/>
    <row r="467" ht="28.5" customHeight="1" x14ac:dyDescent="0.25"/>
    <row r="468" ht="28.5" customHeight="1" x14ac:dyDescent="0.25"/>
    <row r="469" ht="28.5" customHeight="1" x14ac:dyDescent="0.25"/>
    <row r="470" ht="28.5" customHeight="1" x14ac:dyDescent="0.25"/>
    <row r="471" ht="28.5" customHeight="1" x14ac:dyDescent="0.25"/>
    <row r="472" ht="28.5" customHeight="1" x14ac:dyDescent="0.25"/>
    <row r="473" ht="28.5" customHeight="1" x14ac:dyDescent="0.25"/>
    <row r="474" ht="28.5" customHeight="1" x14ac:dyDescent="0.25"/>
    <row r="475" ht="28.5" customHeight="1" x14ac:dyDescent="0.25"/>
    <row r="476" ht="28.5" customHeight="1" x14ac:dyDescent="0.25"/>
    <row r="477" ht="28.5" customHeight="1" x14ac:dyDescent="0.25"/>
    <row r="478" ht="28.5" customHeight="1" x14ac:dyDescent="0.25"/>
    <row r="479" ht="28.5" customHeight="1" x14ac:dyDescent="0.25"/>
    <row r="480" ht="28.5" customHeight="1" x14ac:dyDescent="0.25"/>
    <row r="481" ht="28.5" customHeight="1" x14ac:dyDescent="0.25"/>
    <row r="482" ht="28.5" customHeight="1" x14ac:dyDescent="0.25"/>
    <row r="483" ht="28.5" customHeight="1" x14ac:dyDescent="0.25"/>
    <row r="484" ht="28.5" customHeight="1" x14ac:dyDescent="0.25"/>
    <row r="485" ht="28.5" customHeight="1" x14ac:dyDescent="0.25"/>
    <row r="486" ht="28.5" customHeight="1" x14ac:dyDescent="0.25"/>
    <row r="487" ht="28.5" customHeight="1" x14ac:dyDescent="0.25"/>
    <row r="488" ht="28.5" customHeight="1" x14ac:dyDescent="0.25"/>
    <row r="489" ht="28.5" customHeight="1" x14ac:dyDescent="0.25"/>
    <row r="490" ht="28.5" customHeight="1" x14ac:dyDescent="0.25"/>
    <row r="491" ht="28.5" customHeight="1" x14ac:dyDescent="0.25"/>
    <row r="492" ht="28.5" customHeight="1" x14ac:dyDescent="0.25"/>
    <row r="493" ht="28.5" customHeight="1" x14ac:dyDescent="0.25"/>
    <row r="494" ht="28.5" customHeight="1" x14ac:dyDescent="0.25"/>
    <row r="495" ht="28.5" customHeight="1" x14ac:dyDescent="0.25"/>
    <row r="496" ht="28.5" customHeight="1" x14ac:dyDescent="0.25"/>
    <row r="497" ht="28.5" customHeight="1" x14ac:dyDescent="0.25"/>
    <row r="498" ht="28.5" customHeight="1" x14ac:dyDescent="0.25"/>
    <row r="499" ht="28.5" customHeight="1" x14ac:dyDescent="0.25"/>
    <row r="500" ht="28.5" customHeight="1" x14ac:dyDescent="0.25"/>
    <row r="501" ht="28.5" customHeight="1" x14ac:dyDescent="0.25"/>
    <row r="502" ht="28.5" customHeight="1" x14ac:dyDescent="0.25"/>
    <row r="503" ht="28.5" customHeight="1" x14ac:dyDescent="0.25"/>
    <row r="504" ht="28.5" customHeight="1" x14ac:dyDescent="0.25"/>
    <row r="505" ht="28.5" customHeight="1" x14ac:dyDescent="0.25"/>
    <row r="506" ht="28.5" customHeight="1" x14ac:dyDescent="0.25"/>
    <row r="507" ht="28.5" customHeight="1" x14ac:dyDescent="0.25"/>
    <row r="508" ht="28.5" customHeight="1" x14ac:dyDescent="0.25"/>
    <row r="509" ht="28.5" customHeight="1" x14ac:dyDescent="0.25"/>
    <row r="510" ht="28.5" customHeight="1" x14ac:dyDescent="0.25"/>
    <row r="511" ht="28.5" customHeight="1" x14ac:dyDescent="0.25"/>
    <row r="512" ht="28.5" customHeight="1" x14ac:dyDescent="0.25"/>
    <row r="513" ht="28.5" customHeight="1" x14ac:dyDescent="0.25"/>
    <row r="514" ht="28.5" customHeight="1" x14ac:dyDescent="0.25"/>
    <row r="515" ht="28.5" customHeight="1" x14ac:dyDescent="0.25"/>
    <row r="516" ht="28.5" customHeight="1" x14ac:dyDescent="0.25"/>
    <row r="517" ht="28.5" customHeight="1" x14ac:dyDescent="0.25"/>
    <row r="518" ht="28.5" customHeight="1" x14ac:dyDescent="0.25"/>
    <row r="519" ht="28.5" customHeight="1" x14ac:dyDescent="0.25"/>
    <row r="520" ht="28.5" customHeight="1" x14ac:dyDescent="0.25"/>
    <row r="521" ht="28.5" customHeight="1" x14ac:dyDescent="0.25"/>
    <row r="522" ht="28.5" customHeight="1" x14ac:dyDescent="0.25"/>
    <row r="523" ht="28.5" customHeight="1" x14ac:dyDescent="0.25"/>
    <row r="524" ht="28.5" customHeight="1" x14ac:dyDescent="0.25"/>
    <row r="525" ht="28.5" customHeight="1" x14ac:dyDescent="0.25"/>
    <row r="526" ht="28.5" customHeight="1" x14ac:dyDescent="0.25"/>
    <row r="527" ht="28.5" customHeight="1" x14ac:dyDescent="0.25"/>
    <row r="528" ht="28.5" customHeight="1" x14ac:dyDescent="0.25"/>
    <row r="529" ht="28.5" customHeight="1" x14ac:dyDescent="0.25"/>
    <row r="530" ht="28.5" customHeight="1" x14ac:dyDescent="0.25"/>
    <row r="531" ht="28.5" customHeight="1" x14ac:dyDescent="0.25"/>
    <row r="532" ht="28.5" customHeight="1" x14ac:dyDescent="0.25"/>
    <row r="533" ht="28.5" customHeight="1" x14ac:dyDescent="0.25"/>
    <row r="534" ht="28.5" customHeight="1" x14ac:dyDescent="0.25"/>
    <row r="535" ht="28.5" customHeight="1" x14ac:dyDescent="0.25"/>
    <row r="536" ht="28.5" customHeight="1" x14ac:dyDescent="0.25"/>
    <row r="537" ht="28.5" customHeight="1" x14ac:dyDescent="0.25"/>
    <row r="538" ht="28.5" customHeight="1" x14ac:dyDescent="0.25"/>
    <row r="539" ht="28.5" customHeight="1" x14ac:dyDescent="0.25"/>
    <row r="540" ht="28.5" customHeight="1" x14ac:dyDescent="0.25"/>
    <row r="541" ht="28.5" customHeight="1" x14ac:dyDescent="0.25"/>
    <row r="542" ht="28.5" customHeight="1" x14ac:dyDescent="0.25"/>
    <row r="543" ht="28.5" customHeight="1" x14ac:dyDescent="0.25"/>
    <row r="544" ht="28.5" customHeight="1" x14ac:dyDescent="0.25"/>
    <row r="545" ht="28.5" customHeight="1" x14ac:dyDescent="0.25"/>
    <row r="546" ht="28.5" customHeight="1" x14ac:dyDescent="0.25"/>
    <row r="547" ht="28.5" customHeight="1" x14ac:dyDescent="0.25"/>
    <row r="548" ht="28.5" customHeight="1" x14ac:dyDescent="0.25"/>
    <row r="549" ht="28.5" customHeight="1" x14ac:dyDescent="0.25"/>
    <row r="550" ht="28.5" customHeight="1" x14ac:dyDescent="0.25"/>
    <row r="551" ht="28.5" customHeight="1" x14ac:dyDescent="0.25"/>
    <row r="552" ht="28.5" customHeight="1" x14ac:dyDescent="0.25"/>
    <row r="553" ht="28.5" customHeight="1" x14ac:dyDescent="0.25"/>
    <row r="554" ht="28.5" customHeight="1" x14ac:dyDescent="0.25"/>
    <row r="555" ht="28.5" customHeight="1" x14ac:dyDescent="0.25"/>
    <row r="556" ht="28.5" customHeight="1" x14ac:dyDescent="0.25"/>
    <row r="557" ht="28.5" customHeight="1" x14ac:dyDescent="0.25"/>
    <row r="558" ht="28.5" customHeight="1" x14ac:dyDescent="0.25"/>
    <row r="559" ht="28.5" customHeight="1" x14ac:dyDescent="0.25"/>
    <row r="560" ht="28.5" customHeight="1" x14ac:dyDescent="0.25"/>
    <row r="561" ht="28.5" customHeight="1" x14ac:dyDescent="0.25"/>
    <row r="562" ht="28.5" customHeight="1" x14ac:dyDescent="0.25"/>
    <row r="563" ht="28.5" customHeight="1" x14ac:dyDescent="0.25"/>
    <row r="564" ht="28.5" customHeight="1" x14ac:dyDescent="0.25"/>
    <row r="565" ht="28.5" customHeight="1" x14ac:dyDescent="0.25"/>
    <row r="566" ht="28.5" customHeight="1" x14ac:dyDescent="0.25"/>
    <row r="567" ht="28.5" customHeight="1" x14ac:dyDescent="0.25"/>
    <row r="568" ht="28.5" customHeight="1" x14ac:dyDescent="0.25"/>
    <row r="569" ht="28.5" customHeight="1" x14ac:dyDescent="0.25"/>
    <row r="570" ht="28.5" customHeight="1" x14ac:dyDescent="0.25"/>
    <row r="571" ht="28.5" customHeight="1" x14ac:dyDescent="0.25"/>
    <row r="572" ht="28.5" customHeight="1" x14ac:dyDescent="0.25"/>
    <row r="573" ht="28.5" customHeight="1" x14ac:dyDescent="0.25"/>
    <row r="574" ht="28.5" customHeight="1" x14ac:dyDescent="0.25"/>
    <row r="575" ht="28.5" customHeight="1" x14ac:dyDescent="0.25"/>
    <row r="576" ht="28.5" customHeight="1" x14ac:dyDescent="0.25"/>
    <row r="577" ht="28.5" customHeight="1" x14ac:dyDescent="0.25"/>
    <row r="578" ht="28.5" customHeight="1" x14ac:dyDescent="0.25"/>
    <row r="579" ht="28.5" customHeight="1" x14ac:dyDescent="0.25"/>
    <row r="580" ht="28.5" customHeight="1" x14ac:dyDescent="0.25"/>
    <row r="581" ht="28.5" customHeight="1" x14ac:dyDescent="0.25"/>
    <row r="582" ht="28.5" customHeight="1" x14ac:dyDescent="0.25"/>
    <row r="583" ht="28.5" customHeight="1" x14ac:dyDescent="0.25"/>
    <row r="584" ht="28.5" customHeight="1" x14ac:dyDescent="0.25"/>
    <row r="585" ht="28.5" customHeight="1" x14ac:dyDescent="0.25"/>
    <row r="586" ht="28.5" customHeight="1" x14ac:dyDescent="0.25"/>
    <row r="587" ht="28.5" customHeight="1" x14ac:dyDescent="0.25"/>
    <row r="588" ht="28.5" customHeight="1" x14ac:dyDescent="0.25"/>
    <row r="589" ht="28.5" customHeight="1" x14ac:dyDescent="0.25"/>
    <row r="590" ht="28.5" customHeight="1" x14ac:dyDescent="0.25"/>
    <row r="591" ht="28.5" customHeight="1" x14ac:dyDescent="0.25"/>
    <row r="592" ht="28.5" customHeight="1" x14ac:dyDescent="0.25"/>
    <row r="593" ht="28.5" customHeight="1" x14ac:dyDescent="0.25"/>
    <row r="594" ht="28.5" customHeight="1" x14ac:dyDescent="0.25"/>
    <row r="595" ht="28.5" customHeight="1" x14ac:dyDescent="0.25"/>
    <row r="596" ht="28.5" customHeight="1" x14ac:dyDescent="0.25"/>
    <row r="597" ht="28.5" customHeight="1" x14ac:dyDescent="0.25"/>
    <row r="598" ht="28.5" customHeight="1" x14ac:dyDescent="0.25"/>
    <row r="599" ht="28.5" customHeight="1" x14ac:dyDescent="0.25"/>
    <row r="600" ht="28.5" customHeight="1" x14ac:dyDescent="0.25"/>
    <row r="601" ht="28.5" customHeight="1" x14ac:dyDescent="0.25"/>
    <row r="602" ht="28.5" customHeight="1" x14ac:dyDescent="0.25"/>
    <row r="603" ht="28.5" customHeight="1" x14ac:dyDescent="0.25"/>
    <row r="604" ht="28.5" customHeight="1" x14ac:dyDescent="0.25"/>
    <row r="605" ht="28.5" customHeight="1" x14ac:dyDescent="0.25"/>
    <row r="606" ht="28.5" customHeight="1" x14ac:dyDescent="0.25"/>
    <row r="607" ht="28.5" customHeight="1" x14ac:dyDescent="0.25"/>
    <row r="608" ht="28.5" customHeight="1" x14ac:dyDescent="0.25"/>
    <row r="609" ht="28.5" customHeight="1" x14ac:dyDescent="0.25"/>
    <row r="610" ht="28.5" customHeight="1" x14ac:dyDescent="0.25"/>
    <row r="611" ht="28.5" customHeight="1" x14ac:dyDescent="0.25"/>
    <row r="612" ht="28.5" customHeight="1" x14ac:dyDescent="0.25"/>
    <row r="613" ht="28.5" customHeight="1" x14ac:dyDescent="0.25"/>
    <row r="614" ht="28.5" customHeight="1" x14ac:dyDescent="0.25"/>
    <row r="615" ht="28.5" customHeight="1" x14ac:dyDescent="0.25"/>
    <row r="616" ht="28.5" customHeight="1" x14ac:dyDescent="0.25"/>
    <row r="617" ht="28.5" customHeight="1" x14ac:dyDescent="0.25"/>
    <row r="618" ht="28.5" customHeight="1" x14ac:dyDescent="0.25"/>
    <row r="619" ht="28.5" customHeight="1" x14ac:dyDescent="0.25"/>
    <row r="620" ht="28.5" customHeight="1" x14ac:dyDescent="0.25"/>
    <row r="621" ht="28.5" customHeight="1" x14ac:dyDescent="0.25"/>
    <row r="622" ht="28.5" customHeight="1" x14ac:dyDescent="0.25"/>
    <row r="623" ht="28.5" customHeight="1" x14ac:dyDescent="0.25"/>
    <row r="624" ht="28.5" customHeight="1" x14ac:dyDescent="0.25"/>
    <row r="625" ht="28.5" customHeight="1" x14ac:dyDescent="0.25"/>
    <row r="626" ht="28.5" customHeight="1" x14ac:dyDescent="0.25"/>
    <row r="627" ht="28.5" customHeight="1" x14ac:dyDescent="0.25"/>
    <row r="628" ht="28.5" customHeight="1" x14ac:dyDescent="0.25"/>
    <row r="629" ht="28.5" customHeight="1" x14ac:dyDescent="0.25"/>
    <row r="630" ht="28.5" customHeight="1" x14ac:dyDescent="0.25"/>
    <row r="631" ht="28.5" customHeight="1" x14ac:dyDescent="0.25"/>
    <row r="632" ht="28.5" customHeight="1" x14ac:dyDescent="0.25"/>
    <row r="633" ht="28.5" customHeight="1" x14ac:dyDescent="0.25"/>
    <row r="634" ht="28.5" customHeight="1" x14ac:dyDescent="0.25"/>
    <row r="635" ht="28.5" customHeight="1" x14ac:dyDescent="0.25"/>
    <row r="636" ht="28.5" customHeight="1" x14ac:dyDescent="0.25"/>
    <row r="637" ht="28.5" customHeight="1" x14ac:dyDescent="0.25"/>
    <row r="638" ht="28.5" customHeight="1" x14ac:dyDescent="0.25"/>
    <row r="639" ht="28.5" customHeight="1" x14ac:dyDescent="0.25"/>
    <row r="640" ht="28.5" customHeight="1" x14ac:dyDescent="0.25"/>
    <row r="641" ht="28.5" customHeight="1" x14ac:dyDescent="0.25"/>
    <row r="642" ht="28.5" customHeight="1" x14ac:dyDescent="0.25"/>
    <row r="643" ht="28.5" customHeight="1" x14ac:dyDescent="0.25"/>
    <row r="644" ht="28.5" customHeight="1" x14ac:dyDescent="0.25"/>
    <row r="645" ht="28.5" customHeight="1" x14ac:dyDescent="0.25"/>
    <row r="646" ht="28.5" customHeight="1" x14ac:dyDescent="0.25"/>
    <row r="647" ht="28.5" customHeight="1" x14ac:dyDescent="0.25"/>
    <row r="648" ht="28.5" customHeight="1" x14ac:dyDescent="0.25"/>
    <row r="649" ht="28.5" customHeight="1" x14ac:dyDescent="0.25"/>
    <row r="650" ht="28.5" customHeight="1" x14ac:dyDescent="0.25"/>
    <row r="651" ht="28.5" customHeight="1" x14ac:dyDescent="0.25"/>
    <row r="652" ht="28.5" customHeight="1" x14ac:dyDescent="0.25"/>
    <row r="653" ht="28.5" customHeight="1" x14ac:dyDescent="0.25"/>
    <row r="654" ht="28.5" customHeight="1" x14ac:dyDescent="0.25"/>
    <row r="655" ht="28.5" customHeight="1" x14ac:dyDescent="0.25"/>
    <row r="656" ht="28.5" customHeight="1" x14ac:dyDescent="0.25"/>
    <row r="657" ht="28.5" customHeight="1" x14ac:dyDescent="0.25"/>
    <row r="658" ht="28.5" customHeight="1" x14ac:dyDescent="0.25"/>
    <row r="659" ht="28.5" customHeight="1" x14ac:dyDescent="0.25"/>
    <row r="660" ht="28.5" customHeight="1" x14ac:dyDescent="0.25"/>
    <row r="661" ht="28.5" customHeight="1" x14ac:dyDescent="0.25"/>
    <row r="662" ht="28.5" customHeight="1" x14ac:dyDescent="0.25"/>
    <row r="663" ht="28.5" customHeight="1" x14ac:dyDescent="0.25"/>
    <row r="664" ht="28.5" customHeight="1" x14ac:dyDescent="0.25"/>
    <row r="665" ht="28.5" customHeight="1" x14ac:dyDescent="0.25"/>
    <row r="666" ht="28.5" customHeight="1" x14ac:dyDescent="0.25"/>
    <row r="667" ht="28.5" customHeight="1" x14ac:dyDescent="0.25"/>
    <row r="668" ht="28.5" customHeight="1" x14ac:dyDescent="0.25"/>
    <row r="669" ht="28.5" customHeight="1" x14ac:dyDescent="0.25"/>
    <row r="670" ht="28.5" customHeight="1" x14ac:dyDescent="0.25"/>
    <row r="671" ht="28.5" customHeight="1" x14ac:dyDescent="0.25"/>
    <row r="672" ht="28.5" customHeight="1" x14ac:dyDescent="0.25"/>
    <row r="673" ht="28.5" customHeight="1" x14ac:dyDescent="0.25"/>
    <row r="674" ht="28.5" customHeight="1" x14ac:dyDescent="0.25"/>
    <row r="675" ht="28.5" customHeight="1" x14ac:dyDescent="0.25"/>
    <row r="676" ht="28.5" customHeight="1" x14ac:dyDescent="0.25"/>
    <row r="677" ht="28.5" customHeight="1" x14ac:dyDescent="0.25"/>
    <row r="678" ht="28.5" customHeight="1" x14ac:dyDescent="0.25"/>
    <row r="679" ht="28.5" customHeight="1" x14ac:dyDescent="0.25"/>
    <row r="680" ht="28.5" customHeight="1" x14ac:dyDescent="0.25"/>
    <row r="681" ht="28.5" customHeight="1" x14ac:dyDescent="0.25"/>
    <row r="682" ht="28.5" customHeight="1" x14ac:dyDescent="0.25"/>
    <row r="683" ht="28.5" customHeight="1" x14ac:dyDescent="0.25"/>
    <row r="684" ht="28.5" customHeight="1" x14ac:dyDescent="0.25"/>
    <row r="685" ht="28.5" customHeight="1" x14ac:dyDescent="0.25"/>
    <row r="686" ht="28.5" customHeight="1" x14ac:dyDescent="0.25"/>
    <row r="687" ht="28.5" customHeight="1" x14ac:dyDescent="0.25"/>
    <row r="688" ht="28.5" customHeight="1" x14ac:dyDescent="0.25"/>
    <row r="689" ht="28.5" customHeight="1" x14ac:dyDescent="0.25"/>
    <row r="690" ht="28.5" customHeight="1" x14ac:dyDescent="0.25"/>
    <row r="691" ht="28.5" customHeight="1" x14ac:dyDescent="0.25"/>
    <row r="692" ht="28.5" customHeight="1" x14ac:dyDescent="0.25"/>
    <row r="693" ht="28.5" customHeight="1" x14ac:dyDescent="0.25"/>
    <row r="694" ht="28.5" customHeight="1" x14ac:dyDescent="0.25"/>
    <row r="695" ht="28.5" customHeight="1" x14ac:dyDescent="0.25"/>
    <row r="696" ht="28.5" customHeight="1" x14ac:dyDescent="0.25"/>
    <row r="697" ht="28.5" customHeight="1" x14ac:dyDescent="0.25"/>
    <row r="698" ht="28.5" customHeight="1" x14ac:dyDescent="0.25"/>
    <row r="699" ht="28.5" customHeight="1" x14ac:dyDescent="0.25"/>
    <row r="700" ht="28.5" customHeight="1" x14ac:dyDescent="0.25"/>
    <row r="701" ht="28.5" customHeight="1" x14ac:dyDescent="0.25"/>
    <row r="702" ht="28.5" customHeight="1" x14ac:dyDescent="0.25"/>
    <row r="703" ht="28.5" customHeight="1" x14ac:dyDescent="0.25"/>
    <row r="704" ht="28.5" customHeight="1" x14ac:dyDescent="0.25"/>
    <row r="705" ht="28.5" customHeight="1" x14ac:dyDescent="0.25"/>
    <row r="706" ht="28.5" customHeight="1" x14ac:dyDescent="0.25"/>
    <row r="707" ht="28.5" customHeight="1" x14ac:dyDescent="0.25"/>
    <row r="708" ht="28.5" customHeight="1" x14ac:dyDescent="0.25"/>
    <row r="709" ht="28.5" customHeight="1" x14ac:dyDescent="0.25"/>
    <row r="710" ht="28.5" customHeight="1" x14ac:dyDescent="0.25"/>
    <row r="711" ht="28.5" customHeight="1" x14ac:dyDescent="0.25"/>
    <row r="712" ht="28.5" customHeight="1" x14ac:dyDescent="0.25"/>
    <row r="713" ht="28.5" customHeight="1" x14ac:dyDescent="0.25"/>
    <row r="714" ht="28.5" customHeight="1" x14ac:dyDescent="0.25"/>
    <row r="715" ht="28.5" customHeight="1" x14ac:dyDescent="0.25"/>
    <row r="716" ht="28.5" customHeight="1" x14ac:dyDescent="0.25"/>
    <row r="717" ht="28.5" customHeight="1" x14ac:dyDescent="0.25"/>
    <row r="718" ht="28.5" customHeight="1" x14ac:dyDescent="0.25"/>
    <row r="719" ht="28.5" customHeight="1" x14ac:dyDescent="0.25"/>
    <row r="720" ht="28.5" customHeight="1" x14ac:dyDescent="0.25"/>
    <row r="721" ht="28.5" customHeight="1" x14ac:dyDescent="0.25"/>
    <row r="722" ht="28.5" customHeight="1" x14ac:dyDescent="0.25"/>
    <row r="723" ht="28.5" customHeight="1" x14ac:dyDescent="0.25"/>
    <row r="724" ht="28.5" customHeight="1" x14ac:dyDescent="0.25"/>
    <row r="725" ht="28.5" customHeight="1" x14ac:dyDescent="0.25"/>
    <row r="726" ht="28.5" customHeight="1" x14ac:dyDescent="0.25"/>
    <row r="727" ht="28.5" customHeight="1" x14ac:dyDescent="0.25"/>
    <row r="728" ht="28.5" customHeight="1" x14ac:dyDescent="0.25"/>
    <row r="729" ht="28.5" customHeight="1" x14ac:dyDescent="0.25"/>
    <row r="730" ht="28.5" customHeight="1" x14ac:dyDescent="0.25"/>
    <row r="731" ht="28.5" customHeight="1" x14ac:dyDescent="0.25"/>
    <row r="732" ht="28.5" customHeight="1" x14ac:dyDescent="0.25"/>
    <row r="733" ht="28.5" customHeight="1" x14ac:dyDescent="0.25"/>
  </sheetData>
  <pageMargins left="0.25" right="0.1" top="0.75" bottom="0.1" header="0" footer="0"/>
  <pageSetup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2022-02-03T22:48:45Z</dcterms:created>
  <dcterms:modified xsi:type="dcterms:W3CDTF">2023-03-24T10:26:58Z</dcterms:modified>
</cp:coreProperties>
</file>